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berlee.McCarson\Documents\Training\2020\Payors\"/>
    </mc:Choice>
  </mc:AlternateContent>
  <xr:revisionPtr revIDLastSave="0" documentId="13_ncr:1_{4F5CC3F0-E190-493A-8A03-2886F67887B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AYOR EXERCISE" sheetId="4" r:id="rId1"/>
    <sheet name="PAYOR ANSWE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4" l="1"/>
  <c r="F41" i="1"/>
  <c r="F40" i="1"/>
  <c r="F39" i="1"/>
  <c r="G48" i="1" s="1"/>
  <c r="J57" i="1" l="1"/>
  <c r="J56" i="1"/>
  <c r="J61" i="1" s="1"/>
  <c r="F57" i="1"/>
  <c r="F56" i="1"/>
  <c r="F42" i="1" l="1"/>
  <c r="F43" i="1"/>
  <c r="F44" i="1" l="1"/>
  <c r="I44" i="1"/>
  <c r="G52" i="1" l="1"/>
  <c r="G51" i="1"/>
  <c r="G50" i="1"/>
  <c r="G49" i="1"/>
  <c r="G43" i="1"/>
  <c r="G42" i="1"/>
  <c r="G41" i="1"/>
  <c r="G40" i="1"/>
  <c r="F34" i="1"/>
  <c r="F35" i="1" s="1"/>
  <c r="J31" i="1"/>
  <c r="J62" i="1" s="1"/>
  <c r="J28" i="1"/>
  <c r="J26" i="1"/>
  <c r="J14" i="1"/>
  <c r="J10" i="1"/>
  <c r="G44" i="1" l="1"/>
  <c r="H42" i="1" l="1"/>
  <c r="J40" i="1"/>
  <c r="F49" i="1" s="1"/>
  <c r="J39" i="1"/>
  <c r="J41" i="1"/>
  <c r="F50" i="1" s="1"/>
  <c r="J43" i="1"/>
  <c r="F52" i="1" s="1"/>
  <c r="J42" i="1"/>
  <c r="F51" i="1" s="1"/>
  <c r="H43" i="1"/>
  <c r="H41" i="1"/>
  <c r="H40" i="1"/>
  <c r="J52" i="1" l="1"/>
  <c r="J50" i="1"/>
  <c r="J44" i="1"/>
  <c r="F48" i="1"/>
  <c r="H44" i="1"/>
  <c r="J49" i="1"/>
  <c r="J51" i="1"/>
  <c r="J60" i="1" l="1"/>
  <c r="J64" i="1" s="1"/>
  <c r="J48" i="1"/>
</calcChain>
</file>

<file path=xl/sharedStrings.xml><?xml version="1.0" encoding="utf-8"?>
<sst xmlns="http://schemas.openxmlformats.org/spreadsheetml/2006/main" count="253" uniqueCount="95">
  <si>
    <t>ASSUME:</t>
  </si>
  <si>
    <t>ANESTHESIA TIME 9:30-1:01</t>
  </si>
  <si>
    <t>MEDICAL RECORDS CHARGE OF $14.90 PER SEPARATE INVOICE</t>
  </si>
  <si>
    <t>REV CODE</t>
  </si>
  <si>
    <t>DESCRIPTION</t>
  </si>
  <si>
    <t>UNITS</t>
  </si>
  <si>
    <t>CHARGES</t>
  </si>
  <si>
    <t>STATUS CODE</t>
  </si>
  <si>
    <t>APC</t>
  </si>
  <si>
    <t>WEIGHT</t>
  </si>
  <si>
    <t>PAYMENT</t>
  </si>
  <si>
    <t>NOTES</t>
  </si>
  <si>
    <t>MED-SUR SUPPLIES</t>
  </si>
  <si>
    <t>LAB/CHEMISTRY</t>
  </si>
  <si>
    <t>Q4</t>
  </si>
  <si>
    <t>PAID AT 75% OF CHARGE PER SECTION 4.05(2)</t>
  </si>
  <si>
    <t>XU</t>
  </si>
  <si>
    <t>DX XRAY</t>
  </si>
  <si>
    <t>S</t>
  </si>
  <si>
    <t>XS, RT</t>
  </si>
  <si>
    <t>OR SERVICES</t>
  </si>
  <si>
    <t>B</t>
  </si>
  <si>
    <t>PAID AT 75% OF CHARGE PER SECTION 4.05(2) AND BILATERAL</t>
  </si>
  <si>
    <t>RT</t>
  </si>
  <si>
    <t>J1</t>
  </si>
  <si>
    <t>RT, XS</t>
  </si>
  <si>
    <t>RT, XP</t>
  </si>
  <si>
    <t>T</t>
  </si>
  <si>
    <t>XP MODIFIER NOT SUBJECT TO MULTIPLE PROCURE DISCOUNTING</t>
  </si>
  <si>
    <t>S2900</t>
  </si>
  <si>
    <t>ROBOTIC SURGICAL SYSTEM</t>
  </si>
  <si>
    <t>NOT ON THE FEE SCHEDULE, NO MECHANISM FOR PAYMENT</t>
  </si>
  <si>
    <t>01630</t>
  </si>
  <si>
    <t>ANESTHESIA</t>
  </si>
  <si>
    <t>N</t>
  </si>
  <si>
    <t>ULTRASOUND</t>
  </si>
  <si>
    <t>J0330</t>
  </si>
  <si>
    <t>DRUG/DETAIL CODE</t>
  </si>
  <si>
    <t>J0690</t>
  </si>
  <si>
    <t>J1100</t>
  </si>
  <si>
    <t>J2250</t>
  </si>
  <si>
    <t>J2407</t>
  </si>
  <si>
    <t>K</t>
  </si>
  <si>
    <t>J2704</t>
  </si>
  <si>
    <t>J2796</t>
  </si>
  <si>
    <t>J3010</t>
  </si>
  <si>
    <t>RECOVERY ROOM</t>
  </si>
  <si>
    <t>QZ</t>
  </si>
  <si>
    <t>PRO FEES/ANES</t>
  </si>
  <si>
    <t>TOTAL CHARGES</t>
  </si>
  <si>
    <t>1.  REDISTRIBUTE CHARGES PER SECTION 4.06</t>
  </si>
  <si>
    <t>CHARGES FOR OUTLIER</t>
  </si>
  <si>
    <t>2.  CALCULATION OF OUTLIERS PER SECTION 4.06</t>
  </si>
  <si>
    <t>OUTLIER PAYMENT</t>
  </si>
  <si>
    <t>PRO FEES</t>
  </si>
  <si>
    <t>CRITICAL ACCESS HOSPITAL</t>
  </si>
  <si>
    <t>NOT SEPARATELY PAYABLE PER SECTION 4.05(1)</t>
  </si>
  <si>
    <t>2020 DATE OF INJURY</t>
  </si>
  <si>
    <t>5 BASE UNITS PLUS 15 TIME UNITS * CONVERSION FACTOR OF $60</t>
  </si>
  <si>
    <t>OUTLIER THRESHOLD (APC+2500)</t>
  </si>
  <si>
    <t>COLUMN J FORMULAS</t>
  </si>
  <si>
    <t>=IF(F48&gt;G48,(0.75*(F48-G48)),0)</t>
  </si>
  <si>
    <t>=IF(F49&gt;G49,(0.75*(F49-G49)),0)</t>
  </si>
  <si>
    <t>=IF(F50&gt;G50,(0.75*(F50-G50)),0)</t>
  </si>
  <si>
    <t>=SUM(J31:J32)</t>
  </si>
  <si>
    <t>AMOUNT</t>
  </si>
  <si>
    <t>TOTAL FACILITY CHARGES LESS IMPLANT CHARGES</t>
  </si>
  <si>
    <t>C1778</t>
  </si>
  <si>
    <t>SUPPLY/IMPLANTS</t>
  </si>
  <si>
    <t>C1820</t>
  </si>
  <si>
    <t>COST</t>
  </si>
  <si>
    <t xml:space="preserve"> </t>
  </si>
  <si>
    <t>LEAD</t>
  </si>
  <si>
    <t>NEUROSTIMULATOR</t>
  </si>
  <si>
    <t>3. IMPLANTABLES</t>
  </si>
  <si>
    <t>=IF(G54*0.2&gt;500,G54+500, G54*1.2)</t>
  </si>
  <si>
    <t>=IF(G55*0.2&gt;500,G55+500, G55*1.2)</t>
  </si>
  <si>
    <t>IMPLANTS</t>
  </si>
  <si>
    <t>=J54+J55</t>
  </si>
  <si>
    <t>MEDICAL RECORDS FEE (NOT PAYABLE ON SEPARATE INVOICE)</t>
  </si>
  <si>
    <t>IMPLANTS COST $1,500 AND $15,000</t>
  </si>
  <si>
    <t>IMPLANTS PAID AT COST PLUS (IF REQUESTED WITH INVOICES)</t>
  </si>
  <si>
    <t>=SUM(J58:J61)</t>
  </si>
  <si>
    <t>CPT</t>
  </si>
  <si>
    <t>MOD</t>
  </si>
  <si>
    <t>TOTAL AMOUNT DUE</t>
  </si>
  <si>
    <t>FACILITY FEES (FACILITY CHARGES LESS IMPLANTS &lt;  MAX FEE)</t>
  </si>
  <si>
    <t>=F39/F44*G44</t>
  </si>
  <si>
    <t>=F40/F44*G44</t>
  </si>
  <si>
    <t>=F41/F44*G44</t>
  </si>
  <si>
    <t>=F42/F44*G44</t>
  </si>
  <si>
    <t>=F43/F44*G44</t>
  </si>
  <si>
    <t>=IF(F51&gt;G51,(0.75*(F51-G51)),0)</t>
  </si>
  <si>
    <t>=IF(F52&gt;G52,(0.75*(F52-G52)),0)</t>
  </si>
  <si>
    <t>=IF(SUM(J7:J30)+SUM(J48:J52)&gt;F35,F35,(SUM(J10:J30)+SUM(J48:J52)))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</si>
</sst>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quotePrefix="1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quotePrefix="1" applyBorder="1"/>
    <xf numFmtId="0" fontId="0" fillId="0" borderId="1" xfId="0" quotePrefix="1" applyBorder="1" applyAlignment="1">
      <alignment horizontal="left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0" fillId="0" borderId="3" xfId="0" applyBorder="1"/>
    <xf numFmtId="44" fontId="3" fillId="0" borderId="1" xfId="1" applyFont="1" applyFill="1" applyBorder="1" applyAlignment="1">
      <alignment horizontal="center"/>
    </xf>
    <xf numFmtId="0" fontId="0" fillId="0" borderId="0" xfId="0" quotePrefix="1" applyBorder="1"/>
    <xf numFmtId="0" fontId="0" fillId="0" borderId="0" xfId="0" applyBorder="1"/>
    <xf numFmtId="44" fontId="0" fillId="0" borderId="0" xfId="1" applyFont="1" applyBorder="1"/>
    <xf numFmtId="0" fontId="0" fillId="0" borderId="0" xfId="0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0" fillId="0" borderId="1" xfId="0" applyNumberFormat="1" applyBorder="1"/>
    <xf numFmtId="44" fontId="0" fillId="0" borderId="1" xfId="0" applyNumberFormat="1" applyBorder="1" applyAlignment="1">
      <alignment horizontal="center"/>
    </xf>
    <xf numFmtId="44" fontId="0" fillId="0" borderId="0" xfId="0" applyNumberFormat="1" applyBorder="1"/>
    <xf numFmtId="4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4" fontId="3" fillId="3" borderId="1" xfId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1" fillId="0" borderId="0" xfId="0" applyFont="1"/>
    <xf numFmtId="49" fontId="4" fillId="0" borderId="4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44" fontId="0" fillId="0" borderId="0" xfId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230A-0C7D-4B9A-82A0-D23C01805CA4}">
  <sheetPr>
    <pageSetUpPr fitToPage="1"/>
  </sheetPr>
  <dimension ref="A1:H34"/>
  <sheetViews>
    <sheetView tabSelected="1" view="pageLayout" zoomScale="75" zoomScaleNormal="100" zoomScalePageLayoutView="75" workbookViewId="0"/>
  </sheetViews>
  <sheetFormatPr defaultRowHeight="12.75" x14ac:dyDescent="0.2"/>
  <cols>
    <col min="1" max="1" width="5.140625" customWidth="1"/>
    <col min="2" max="2" width="6.7109375" customWidth="1"/>
    <col min="3" max="3" width="10" bestFit="1" customWidth="1"/>
    <col min="4" max="4" width="29.7109375" bestFit="1" customWidth="1"/>
    <col min="5" max="5" width="10.85546875" customWidth="1"/>
    <col min="6" max="6" width="14.42578125" bestFit="1" customWidth="1"/>
  </cols>
  <sheetData>
    <row r="1" spans="1:6" x14ac:dyDescent="0.2">
      <c r="A1" s="49" t="s">
        <v>0</v>
      </c>
      <c r="B1" s="43"/>
      <c r="C1" s="43"/>
      <c r="D1" s="43"/>
      <c r="E1" s="50" t="s">
        <v>80</v>
      </c>
      <c r="F1" s="2"/>
    </row>
    <row r="2" spans="1:6" x14ac:dyDescent="0.2">
      <c r="A2" s="51" t="s">
        <v>55</v>
      </c>
      <c r="B2" s="51"/>
      <c r="C2" s="51"/>
      <c r="D2" s="43"/>
      <c r="E2" s="50" t="s">
        <v>1</v>
      </c>
      <c r="F2" s="3"/>
    </row>
    <row r="3" spans="1:6" x14ac:dyDescent="0.2">
      <c r="A3" s="51" t="s">
        <v>57</v>
      </c>
      <c r="B3" s="51"/>
      <c r="C3" s="51"/>
      <c r="D3" s="43"/>
      <c r="E3" s="51" t="s">
        <v>2</v>
      </c>
      <c r="F3" s="3"/>
    </row>
    <row r="4" spans="1:6" x14ac:dyDescent="0.2">
      <c r="D4" s="36"/>
      <c r="E4" s="36"/>
      <c r="F4" s="3"/>
    </row>
    <row r="5" spans="1:6" x14ac:dyDescent="0.2">
      <c r="C5" s="36"/>
      <c r="D5" s="36"/>
      <c r="E5" s="36"/>
      <c r="F5" s="3"/>
    </row>
    <row r="6" spans="1:6" x14ac:dyDescent="0.2">
      <c r="A6" s="5" t="s">
        <v>3</v>
      </c>
      <c r="B6" s="5" t="s">
        <v>83</v>
      </c>
      <c r="C6" s="5" t="s">
        <v>84</v>
      </c>
      <c r="D6" s="5" t="s">
        <v>4</v>
      </c>
      <c r="E6" s="5" t="s">
        <v>5</v>
      </c>
      <c r="F6" s="5" t="s">
        <v>6</v>
      </c>
    </row>
    <row r="7" spans="1:6" x14ac:dyDescent="0.2">
      <c r="A7" s="9">
        <v>270</v>
      </c>
      <c r="B7" s="10"/>
      <c r="C7" s="10"/>
      <c r="D7" s="11" t="s">
        <v>12</v>
      </c>
      <c r="E7" s="11">
        <v>20</v>
      </c>
      <c r="F7" s="12">
        <v>200</v>
      </c>
    </row>
    <row r="8" spans="1:6" x14ac:dyDescent="0.2">
      <c r="A8" s="9">
        <v>272</v>
      </c>
      <c r="B8" s="15" t="s">
        <v>67</v>
      </c>
      <c r="C8" s="15"/>
      <c r="D8" s="11" t="s">
        <v>68</v>
      </c>
      <c r="E8" s="11">
        <v>1</v>
      </c>
      <c r="F8" s="12">
        <v>3750</v>
      </c>
    </row>
    <row r="9" spans="1:6" x14ac:dyDescent="0.2">
      <c r="A9" s="9">
        <v>272</v>
      </c>
      <c r="B9" s="15" t="s">
        <v>69</v>
      </c>
      <c r="C9" s="11"/>
      <c r="D9" s="11" t="s">
        <v>68</v>
      </c>
      <c r="E9" s="11">
        <v>1</v>
      </c>
      <c r="F9" s="12">
        <v>37500</v>
      </c>
    </row>
    <row r="10" spans="1:6" x14ac:dyDescent="0.2">
      <c r="A10" s="9">
        <v>301</v>
      </c>
      <c r="B10" s="16">
        <v>82962</v>
      </c>
      <c r="C10" s="11"/>
      <c r="D10" s="11" t="s">
        <v>13</v>
      </c>
      <c r="E10" s="11">
        <v>1</v>
      </c>
      <c r="F10" s="12">
        <v>10</v>
      </c>
    </row>
    <row r="11" spans="1:6" x14ac:dyDescent="0.2">
      <c r="A11" s="9">
        <v>320</v>
      </c>
      <c r="B11" s="16">
        <v>76000</v>
      </c>
      <c r="C11" s="10" t="s">
        <v>16</v>
      </c>
      <c r="D11" s="11" t="s">
        <v>17</v>
      </c>
      <c r="E11" s="11">
        <v>1</v>
      </c>
      <c r="F11" s="12">
        <v>400</v>
      </c>
    </row>
    <row r="12" spans="1:6" x14ac:dyDescent="0.2">
      <c r="A12" s="9">
        <v>320</v>
      </c>
      <c r="B12" s="9">
        <v>77372</v>
      </c>
      <c r="C12" s="10"/>
      <c r="D12" s="58" t="s">
        <v>17</v>
      </c>
      <c r="E12" s="11">
        <v>1</v>
      </c>
      <c r="F12" s="12">
        <v>6500</v>
      </c>
    </row>
    <row r="13" spans="1:6" x14ac:dyDescent="0.2">
      <c r="A13" s="9">
        <v>360</v>
      </c>
      <c r="B13" s="16">
        <v>20696</v>
      </c>
      <c r="C13" s="10" t="s">
        <v>19</v>
      </c>
      <c r="D13" s="11" t="s">
        <v>20</v>
      </c>
      <c r="E13" s="11">
        <v>1</v>
      </c>
      <c r="F13" s="12">
        <v>1</v>
      </c>
    </row>
    <row r="14" spans="1:6" x14ac:dyDescent="0.2">
      <c r="A14" s="16">
        <v>360</v>
      </c>
      <c r="B14" s="16">
        <v>27096</v>
      </c>
      <c r="C14" s="10">
        <v>50</v>
      </c>
      <c r="D14" s="11" t="s">
        <v>20</v>
      </c>
      <c r="E14" s="11">
        <v>1</v>
      </c>
      <c r="F14" s="12">
        <v>1000</v>
      </c>
    </row>
    <row r="15" spans="1:6" x14ac:dyDescent="0.2">
      <c r="A15" s="9">
        <v>360</v>
      </c>
      <c r="B15" s="10">
        <v>27279</v>
      </c>
      <c r="C15" s="10" t="s">
        <v>23</v>
      </c>
      <c r="D15" s="11" t="s">
        <v>20</v>
      </c>
      <c r="E15" s="11">
        <v>1</v>
      </c>
      <c r="F15" s="12">
        <v>105000</v>
      </c>
    </row>
    <row r="16" spans="1:6" x14ac:dyDescent="0.2">
      <c r="A16" s="9">
        <v>360</v>
      </c>
      <c r="B16" s="10">
        <v>27415</v>
      </c>
      <c r="C16" s="10" t="s">
        <v>25</v>
      </c>
      <c r="D16" s="11" t="s">
        <v>20</v>
      </c>
      <c r="E16" s="11">
        <v>1</v>
      </c>
      <c r="F16" s="12">
        <v>1</v>
      </c>
    </row>
    <row r="17" spans="1:6" x14ac:dyDescent="0.2">
      <c r="A17" s="9">
        <v>360</v>
      </c>
      <c r="B17" s="10">
        <v>64445</v>
      </c>
      <c r="C17" s="10" t="s">
        <v>26</v>
      </c>
      <c r="D17" s="11" t="s">
        <v>20</v>
      </c>
      <c r="E17" s="11">
        <v>1</v>
      </c>
      <c r="F17" s="12">
        <v>1</v>
      </c>
    </row>
    <row r="18" spans="1:6" x14ac:dyDescent="0.2">
      <c r="A18" s="9">
        <v>360</v>
      </c>
      <c r="B18" s="10">
        <v>64447</v>
      </c>
      <c r="C18" s="10" t="s">
        <v>26</v>
      </c>
      <c r="D18" s="11" t="s">
        <v>20</v>
      </c>
      <c r="E18" s="11">
        <v>1</v>
      </c>
      <c r="F18" s="12">
        <v>1</v>
      </c>
    </row>
    <row r="19" spans="1:6" x14ac:dyDescent="0.2">
      <c r="A19" s="9">
        <v>360</v>
      </c>
      <c r="B19" s="10" t="s">
        <v>29</v>
      </c>
      <c r="C19" s="10"/>
      <c r="D19" s="11" t="s">
        <v>30</v>
      </c>
      <c r="E19" s="11">
        <v>1</v>
      </c>
      <c r="F19" s="12">
        <v>250</v>
      </c>
    </row>
    <row r="20" spans="1:6" x14ac:dyDescent="0.2">
      <c r="A20" s="9">
        <v>370</v>
      </c>
      <c r="B20" s="16" t="s">
        <v>32</v>
      </c>
      <c r="C20" s="10"/>
      <c r="D20" s="11" t="s">
        <v>33</v>
      </c>
      <c r="E20" s="11">
        <v>1</v>
      </c>
      <c r="F20" s="12">
        <v>250</v>
      </c>
    </row>
    <row r="21" spans="1:6" x14ac:dyDescent="0.2">
      <c r="A21" s="16">
        <v>402</v>
      </c>
      <c r="B21" s="10">
        <v>76942</v>
      </c>
      <c r="C21" s="10"/>
      <c r="D21" s="11" t="s">
        <v>35</v>
      </c>
      <c r="E21" s="11">
        <v>1</v>
      </c>
      <c r="F21" s="12">
        <v>200</v>
      </c>
    </row>
    <row r="22" spans="1:6" x14ac:dyDescent="0.2">
      <c r="A22" s="9">
        <v>636</v>
      </c>
      <c r="B22" s="10" t="s">
        <v>36</v>
      </c>
      <c r="C22" s="10"/>
      <c r="D22" s="11" t="s">
        <v>37</v>
      </c>
      <c r="E22" s="11">
        <v>1</v>
      </c>
      <c r="F22" s="12">
        <v>7</v>
      </c>
    </row>
    <row r="23" spans="1:6" x14ac:dyDescent="0.2">
      <c r="A23" s="9">
        <v>636</v>
      </c>
      <c r="B23" s="10" t="s">
        <v>38</v>
      </c>
      <c r="C23" s="10"/>
      <c r="D23" s="11" t="s">
        <v>37</v>
      </c>
      <c r="E23" s="11">
        <v>6</v>
      </c>
      <c r="F23" s="12">
        <v>10</v>
      </c>
    </row>
    <row r="24" spans="1:6" x14ac:dyDescent="0.2">
      <c r="A24" s="9">
        <v>636</v>
      </c>
      <c r="B24" s="10" t="s">
        <v>39</v>
      </c>
      <c r="C24" s="10"/>
      <c r="D24" s="11" t="s">
        <v>37</v>
      </c>
      <c r="E24" s="11">
        <v>8</v>
      </c>
      <c r="F24" s="12">
        <v>5</v>
      </c>
    </row>
    <row r="25" spans="1:6" x14ac:dyDescent="0.2">
      <c r="A25" s="9">
        <v>636</v>
      </c>
      <c r="B25" s="10" t="s">
        <v>40</v>
      </c>
      <c r="C25" s="10"/>
      <c r="D25" s="11" t="s">
        <v>37</v>
      </c>
      <c r="E25" s="11">
        <v>2</v>
      </c>
      <c r="F25" s="12">
        <v>3</v>
      </c>
    </row>
    <row r="26" spans="1:6" x14ac:dyDescent="0.2">
      <c r="A26" s="9">
        <v>636</v>
      </c>
      <c r="B26" s="10" t="s">
        <v>41</v>
      </c>
      <c r="C26" s="10"/>
      <c r="D26" s="11" t="s">
        <v>37</v>
      </c>
      <c r="E26" s="11">
        <v>60</v>
      </c>
      <c r="F26" s="12">
        <v>30</v>
      </c>
    </row>
    <row r="27" spans="1:6" x14ac:dyDescent="0.2">
      <c r="A27" s="9">
        <v>636</v>
      </c>
      <c r="B27" s="10" t="s">
        <v>43</v>
      </c>
      <c r="C27" s="10"/>
      <c r="D27" s="11" t="s">
        <v>37</v>
      </c>
      <c r="E27" s="11">
        <v>4</v>
      </c>
      <c r="F27" s="12">
        <v>3</v>
      </c>
    </row>
    <row r="28" spans="1:6" x14ac:dyDescent="0.2">
      <c r="A28" s="9">
        <v>636</v>
      </c>
      <c r="B28" s="10" t="s">
        <v>44</v>
      </c>
      <c r="C28" s="10"/>
      <c r="D28" s="11" t="s">
        <v>37</v>
      </c>
      <c r="E28" s="11">
        <v>300</v>
      </c>
      <c r="F28" s="12">
        <v>60</v>
      </c>
    </row>
    <row r="29" spans="1:6" x14ac:dyDescent="0.2">
      <c r="A29" s="9">
        <v>636</v>
      </c>
      <c r="B29" s="10" t="s">
        <v>45</v>
      </c>
      <c r="C29" s="10"/>
      <c r="D29" s="11" t="s">
        <v>37</v>
      </c>
      <c r="E29" s="11">
        <v>4</v>
      </c>
      <c r="F29" s="12">
        <v>30</v>
      </c>
    </row>
    <row r="30" spans="1:6" x14ac:dyDescent="0.2">
      <c r="A30" s="9">
        <v>710</v>
      </c>
      <c r="B30" s="11"/>
      <c r="C30" s="11"/>
      <c r="D30" s="11" t="s">
        <v>46</v>
      </c>
      <c r="E30" s="11">
        <v>1</v>
      </c>
      <c r="F30" s="12">
        <v>250</v>
      </c>
    </row>
    <row r="31" spans="1:6" x14ac:dyDescent="0.2">
      <c r="A31" s="16">
        <v>964</v>
      </c>
      <c r="B31" s="16" t="s">
        <v>32</v>
      </c>
      <c r="C31" s="11" t="s">
        <v>47</v>
      </c>
      <c r="D31" s="11" t="s">
        <v>48</v>
      </c>
      <c r="E31" s="11">
        <v>211</v>
      </c>
      <c r="F31" s="12">
        <v>1500</v>
      </c>
    </row>
    <row r="32" spans="1:6" x14ac:dyDescent="0.2">
      <c r="A32" s="16">
        <v>964</v>
      </c>
      <c r="B32" s="10">
        <v>76000</v>
      </c>
      <c r="C32" s="11"/>
      <c r="D32" s="11" t="s">
        <v>48</v>
      </c>
      <c r="E32" s="11">
        <v>1</v>
      </c>
      <c r="F32" s="12">
        <v>70</v>
      </c>
    </row>
    <row r="33" spans="1:6" x14ac:dyDescent="0.2">
      <c r="A33" s="15"/>
      <c r="B33" s="11"/>
      <c r="C33" s="11"/>
      <c r="D33" s="11"/>
      <c r="E33" s="11"/>
      <c r="F33" s="12"/>
    </row>
    <row r="34" spans="1:6" x14ac:dyDescent="0.2">
      <c r="A34" s="15"/>
      <c r="B34" s="11"/>
      <c r="C34" s="11" t="s">
        <v>49</v>
      </c>
      <c r="D34" s="11"/>
      <c r="E34" s="11"/>
      <c r="F34" s="12">
        <f>SUM(F7:F32)</f>
        <v>157032</v>
      </c>
    </row>
  </sheetData>
  <printOptions horizontalCentered="1" gridLines="1"/>
  <pageMargins left="0.25" right="0.25" top="0.5" bottom="0.5" header="0.25" footer="0.25"/>
  <pageSetup orientation="landscape" r:id="rId1"/>
  <headerFooter alignWithMargins="0">
    <oddHeader>&amp;C&amp;"Arial,Bold"WHAT IS THE TOTAL AMOUNT DUE ON THIS CLAIM?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0"/>
  <sheetViews>
    <sheetView view="pageLayout" zoomScale="75" zoomScaleNormal="100" zoomScalePageLayoutView="75" workbookViewId="0"/>
  </sheetViews>
  <sheetFormatPr defaultRowHeight="12.75" x14ac:dyDescent="0.2"/>
  <cols>
    <col min="1" max="1" width="5.140625" customWidth="1"/>
    <col min="2" max="2" width="6.7109375" customWidth="1"/>
    <col min="3" max="3" width="10" bestFit="1" customWidth="1"/>
    <col min="4" max="4" width="29.7109375" bestFit="1" customWidth="1"/>
    <col min="5" max="5" width="10.85546875" customWidth="1"/>
    <col min="6" max="6" width="14.42578125" bestFit="1" customWidth="1"/>
    <col min="7" max="7" width="16" customWidth="1"/>
    <col min="8" max="8" width="8.85546875" hidden="1" customWidth="1"/>
    <col min="9" max="9" width="0" hidden="1" customWidth="1"/>
    <col min="10" max="10" width="16.140625" style="1" bestFit="1" customWidth="1"/>
    <col min="11" max="11" width="68.140625" style="31" bestFit="1" customWidth="1"/>
  </cols>
  <sheetData>
    <row r="1" spans="1:11" x14ac:dyDescent="0.2">
      <c r="A1" s="49" t="s">
        <v>0</v>
      </c>
      <c r="B1" s="43"/>
      <c r="C1" s="43"/>
      <c r="D1" s="43"/>
      <c r="E1" s="50" t="s">
        <v>80</v>
      </c>
      <c r="F1" s="2"/>
      <c r="H1" s="37"/>
      <c r="I1" s="37"/>
    </row>
    <row r="2" spans="1:11" x14ac:dyDescent="0.2">
      <c r="A2" s="51" t="s">
        <v>55</v>
      </c>
      <c r="B2" s="51"/>
      <c r="C2" s="51"/>
      <c r="D2" s="43"/>
      <c r="E2" s="50" t="s">
        <v>1</v>
      </c>
      <c r="F2" s="3"/>
      <c r="H2" s="37"/>
      <c r="I2" s="37"/>
    </row>
    <row r="3" spans="1:11" x14ac:dyDescent="0.2">
      <c r="A3" s="51" t="s">
        <v>57</v>
      </c>
      <c r="B3" s="51"/>
      <c r="C3" s="51"/>
      <c r="D3" s="43"/>
      <c r="E3" s="51" t="s">
        <v>2</v>
      </c>
      <c r="F3" s="3"/>
    </row>
    <row r="4" spans="1:11" x14ac:dyDescent="0.2">
      <c r="D4" s="4"/>
      <c r="E4" s="4"/>
      <c r="F4" s="3"/>
      <c r="J4"/>
    </row>
    <row r="5" spans="1:11" x14ac:dyDescent="0.2">
      <c r="C5" s="4"/>
      <c r="D5" s="4"/>
      <c r="E5" s="4"/>
      <c r="F5" s="3"/>
    </row>
    <row r="6" spans="1:11" x14ac:dyDescent="0.2">
      <c r="A6" s="5" t="s">
        <v>3</v>
      </c>
      <c r="B6" s="5" t="s">
        <v>83</v>
      </c>
      <c r="C6" s="5" t="s">
        <v>84</v>
      </c>
      <c r="D6" s="5" t="s">
        <v>4</v>
      </c>
      <c r="E6" s="5" t="s">
        <v>5</v>
      </c>
      <c r="F6" s="5" t="s">
        <v>6</v>
      </c>
      <c r="G6" s="6" t="s">
        <v>7</v>
      </c>
      <c r="H6" s="5" t="s">
        <v>8</v>
      </c>
      <c r="I6" s="5" t="s">
        <v>9</v>
      </c>
      <c r="J6" s="7" t="s">
        <v>10</v>
      </c>
      <c r="K6" s="8" t="s">
        <v>11</v>
      </c>
    </row>
    <row r="7" spans="1:11" x14ac:dyDescent="0.2">
      <c r="A7" s="9">
        <v>270</v>
      </c>
      <c r="B7" s="10"/>
      <c r="C7" s="10"/>
      <c r="D7" s="11" t="s">
        <v>12</v>
      </c>
      <c r="E7" s="11">
        <v>20</v>
      </c>
      <c r="F7" s="12">
        <v>200</v>
      </c>
      <c r="G7" s="13"/>
      <c r="H7" s="11"/>
      <c r="I7" s="11"/>
      <c r="J7" s="14"/>
      <c r="K7" s="10" t="s">
        <v>56</v>
      </c>
    </row>
    <row r="8" spans="1:11" x14ac:dyDescent="0.2">
      <c r="A8" s="9">
        <v>272</v>
      </c>
      <c r="B8" s="15" t="s">
        <v>67</v>
      </c>
      <c r="C8" s="15"/>
      <c r="D8" s="11" t="s">
        <v>68</v>
      </c>
      <c r="E8" s="11">
        <v>1</v>
      </c>
      <c r="F8" s="12">
        <v>3750</v>
      </c>
      <c r="G8" s="13" t="s">
        <v>34</v>
      </c>
      <c r="H8" s="11"/>
      <c r="I8" s="11"/>
      <c r="J8" s="14"/>
      <c r="K8" s="47" t="s">
        <v>81</v>
      </c>
    </row>
    <row r="9" spans="1:11" x14ac:dyDescent="0.2">
      <c r="A9" s="9">
        <v>272</v>
      </c>
      <c r="B9" s="15" t="s">
        <v>69</v>
      </c>
      <c r="C9" s="11"/>
      <c r="D9" s="11" t="s">
        <v>68</v>
      </c>
      <c r="E9" s="11">
        <v>1</v>
      </c>
      <c r="F9" s="12">
        <v>37500</v>
      </c>
      <c r="G9" s="13" t="s">
        <v>34</v>
      </c>
      <c r="H9" s="11"/>
      <c r="I9" s="11"/>
      <c r="J9" s="14"/>
      <c r="K9" s="47" t="s">
        <v>81</v>
      </c>
    </row>
    <row r="10" spans="1:11" x14ac:dyDescent="0.2">
      <c r="A10" s="9">
        <v>301</v>
      </c>
      <c r="B10" s="16">
        <v>82962</v>
      </c>
      <c r="C10" s="11"/>
      <c r="D10" s="11" t="s">
        <v>13</v>
      </c>
      <c r="E10" s="11">
        <v>1</v>
      </c>
      <c r="F10" s="12">
        <v>10</v>
      </c>
      <c r="G10" s="13" t="s">
        <v>14</v>
      </c>
      <c r="H10" s="11"/>
      <c r="I10" s="11"/>
      <c r="J10" s="14">
        <f>0.75*F10</f>
        <v>7.5</v>
      </c>
      <c r="K10" s="10" t="s">
        <v>15</v>
      </c>
    </row>
    <row r="11" spans="1:11" x14ac:dyDescent="0.2">
      <c r="A11" s="9">
        <v>320</v>
      </c>
      <c r="B11" s="16">
        <v>76000</v>
      </c>
      <c r="C11" s="10" t="s">
        <v>16</v>
      </c>
      <c r="D11" s="11" t="s">
        <v>17</v>
      </c>
      <c r="E11" s="11">
        <v>1</v>
      </c>
      <c r="F11" s="12">
        <v>400</v>
      </c>
      <c r="G11" s="13" t="s">
        <v>18</v>
      </c>
      <c r="H11" s="11"/>
      <c r="I11" s="11"/>
      <c r="J11" s="14">
        <v>501.89</v>
      </c>
      <c r="K11" s="10"/>
    </row>
    <row r="12" spans="1:11" x14ac:dyDescent="0.2">
      <c r="A12" s="9">
        <v>320</v>
      </c>
      <c r="B12" s="9">
        <v>77372</v>
      </c>
      <c r="C12" s="10"/>
      <c r="D12" s="58" t="s">
        <v>17</v>
      </c>
      <c r="E12" s="11">
        <v>1</v>
      </c>
      <c r="F12" s="12">
        <v>6500</v>
      </c>
      <c r="G12" s="57" t="s">
        <v>24</v>
      </c>
      <c r="H12" s="11"/>
      <c r="I12" s="11"/>
      <c r="J12" s="14">
        <v>17105.191800000001</v>
      </c>
      <c r="K12" s="10"/>
    </row>
    <row r="13" spans="1:11" x14ac:dyDescent="0.2">
      <c r="A13" s="9">
        <v>360</v>
      </c>
      <c r="B13" s="16">
        <v>20696</v>
      </c>
      <c r="C13" s="10" t="s">
        <v>19</v>
      </c>
      <c r="D13" s="11" t="s">
        <v>20</v>
      </c>
      <c r="E13" s="11">
        <v>1</v>
      </c>
      <c r="F13" s="12">
        <v>1</v>
      </c>
      <c r="G13" s="17" t="s">
        <v>24</v>
      </c>
      <c r="H13" s="11"/>
      <c r="I13" s="11"/>
      <c r="J13" s="14">
        <v>34342.310400000002</v>
      </c>
      <c r="K13" s="10"/>
    </row>
    <row r="14" spans="1:11" x14ac:dyDescent="0.2">
      <c r="A14" s="16">
        <v>360</v>
      </c>
      <c r="B14" s="16">
        <v>27096</v>
      </c>
      <c r="C14" s="10">
        <v>50</v>
      </c>
      <c r="D14" s="11" t="s">
        <v>20</v>
      </c>
      <c r="E14" s="11">
        <v>1</v>
      </c>
      <c r="F14" s="12">
        <v>1000</v>
      </c>
      <c r="G14" s="13" t="s">
        <v>21</v>
      </c>
      <c r="H14" s="11"/>
      <c r="I14" s="11"/>
      <c r="J14" s="14">
        <f>1.5*(0.75*F14)</f>
        <v>1125</v>
      </c>
      <c r="K14" s="38" t="s">
        <v>22</v>
      </c>
    </row>
    <row r="15" spans="1:11" x14ac:dyDescent="0.2">
      <c r="A15" s="9">
        <v>360</v>
      </c>
      <c r="B15" s="10">
        <v>27279</v>
      </c>
      <c r="C15" s="10" t="s">
        <v>23</v>
      </c>
      <c r="D15" s="11" t="s">
        <v>20</v>
      </c>
      <c r="E15" s="11">
        <v>1</v>
      </c>
      <c r="F15" s="12">
        <v>105000</v>
      </c>
      <c r="G15" s="17" t="s">
        <v>24</v>
      </c>
      <c r="H15" s="11"/>
      <c r="I15" s="11"/>
      <c r="J15" s="14">
        <v>34342.310400000002</v>
      </c>
      <c r="K15" s="10"/>
    </row>
    <row r="16" spans="1:11" x14ac:dyDescent="0.2">
      <c r="A16" s="9">
        <v>360</v>
      </c>
      <c r="B16" s="10">
        <v>27415</v>
      </c>
      <c r="C16" s="10" t="s">
        <v>25</v>
      </c>
      <c r="D16" s="11" t="s">
        <v>20</v>
      </c>
      <c r="E16" s="11">
        <v>1</v>
      </c>
      <c r="F16" s="12">
        <v>1</v>
      </c>
      <c r="G16" s="13" t="s">
        <v>24</v>
      </c>
      <c r="H16" s="11"/>
      <c r="I16" s="11"/>
      <c r="J16" s="14">
        <v>25629.9912</v>
      </c>
      <c r="K16" s="38"/>
    </row>
    <row r="17" spans="1:11" x14ac:dyDescent="0.2">
      <c r="A17" s="9">
        <v>360</v>
      </c>
      <c r="B17" s="10">
        <v>64445</v>
      </c>
      <c r="C17" s="10" t="s">
        <v>26</v>
      </c>
      <c r="D17" s="11" t="s">
        <v>20</v>
      </c>
      <c r="E17" s="11">
        <v>1</v>
      </c>
      <c r="F17" s="12">
        <v>1</v>
      </c>
      <c r="G17" s="13" t="s">
        <v>27</v>
      </c>
      <c r="H17" s="11"/>
      <c r="I17" s="11"/>
      <c r="J17" s="14">
        <v>1346.13</v>
      </c>
      <c r="K17" s="10" t="s">
        <v>28</v>
      </c>
    </row>
    <row r="18" spans="1:11" x14ac:dyDescent="0.2">
      <c r="A18" s="9">
        <v>360</v>
      </c>
      <c r="B18" s="10">
        <v>64447</v>
      </c>
      <c r="C18" s="10" t="s">
        <v>26</v>
      </c>
      <c r="D18" s="11" t="s">
        <v>20</v>
      </c>
      <c r="E18" s="11">
        <v>1</v>
      </c>
      <c r="F18" s="12">
        <v>1</v>
      </c>
      <c r="G18" s="18" t="s">
        <v>27</v>
      </c>
      <c r="H18" s="11"/>
      <c r="I18" s="11"/>
      <c r="J18" s="14">
        <v>1346.13</v>
      </c>
      <c r="K18" s="10" t="s">
        <v>28</v>
      </c>
    </row>
    <row r="19" spans="1:11" x14ac:dyDescent="0.2">
      <c r="A19" s="9">
        <v>360</v>
      </c>
      <c r="B19" s="10" t="s">
        <v>29</v>
      </c>
      <c r="C19" s="10"/>
      <c r="D19" s="11" t="s">
        <v>30</v>
      </c>
      <c r="E19" s="11">
        <v>1</v>
      </c>
      <c r="F19" s="12">
        <v>250</v>
      </c>
      <c r="G19" s="18"/>
      <c r="H19" s="11"/>
      <c r="I19" s="11"/>
      <c r="J19" s="14"/>
      <c r="K19" s="10" t="s">
        <v>31</v>
      </c>
    </row>
    <row r="20" spans="1:11" x14ac:dyDescent="0.2">
      <c r="A20" s="9">
        <v>370</v>
      </c>
      <c r="B20" s="16" t="s">
        <v>32</v>
      </c>
      <c r="C20" s="10"/>
      <c r="D20" s="11" t="s">
        <v>33</v>
      </c>
      <c r="E20" s="11">
        <v>1</v>
      </c>
      <c r="F20" s="12">
        <v>250</v>
      </c>
      <c r="G20" s="13" t="s">
        <v>34</v>
      </c>
      <c r="H20" s="11"/>
      <c r="I20" s="11"/>
      <c r="J20" s="14"/>
      <c r="K20" s="10" t="s">
        <v>56</v>
      </c>
    </row>
    <row r="21" spans="1:11" x14ac:dyDescent="0.2">
      <c r="A21" s="16">
        <v>402</v>
      </c>
      <c r="B21" s="10">
        <v>76942</v>
      </c>
      <c r="C21" s="10"/>
      <c r="D21" s="11" t="s">
        <v>35</v>
      </c>
      <c r="E21" s="11">
        <v>1</v>
      </c>
      <c r="F21" s="12">
        <v>200</v>
      </c>
      <c r="G21" s="13" t="s">
        <v>34</v>
      </c>
      <c r="H21" s="11"/>
      <c r="I21" s="11"/>
      <c r="J21" s="14"/>
      <c r="K21" s="10" t="s">
        <v>56</v>
      </c>
    </row>
    <row r="22" spans="1:11" x14ac:dyDescent="0.2">
      <c r="A22" s="9">
        <v>636</v>
      </c>
      <c r="B22" s="10" t="s">
        <v>36</v>
      </c>
      <c r="C22" s="10"/>
      <c r="D22" s="11" t="s">
        <v>37</v>
      </c>
      <c r="E22" s="11">
        <v>1</v>
      </c>
      <c r="F22" s="12">
        <v>7</v>
      </c>
      <c r="G22" s="17" t="s">
        <v>34</v>
      </c>
      <c r="H22" s="11"/>
      <c r="I22" s="11"/>
      <c r="J22" s="14"/>
      <c r="K22" s="10" t="s">
        <v>56</v>
      </c>
    </row>
    <row r="23" spans="1:11" x14ac:dyDescent="0.2">
      <c r="A23" s="9">
        <v>636</v>
      </c>
      <c r="B23" s="10" t="s">
        <v>38</v>
      </c>
      <c r="C23" s="10"/>
      <c r="D23" s="11" t="s">
        <v>37</v>
      </c>
      <c r="E23" s="11">
        <v>6</v>
      </c>
      <c r="F23" s="12">
        <v>10</v>
      </c>
      <c r="G23" s="13" t="s">
        <v>34</v>
      </c>
      <c r="H23" s="11"/>
      <c r="I23" s="11"/>
      <c r="J23" s="14"/>
      <c r="K23" s="10" t="s">
        <v>56</v>
      </c>
    </row>
    <row r="24" spans="1:11" x14ac:dyDescent="0.2">
      <c r="A24" s="9">
        <v>636</v>
      </c>
      <c r="B24" s="10" t="s">
        <v>39</v>
      </c>
      <c r="C24" s="10"/>
      <c r="D24" s="11" t="s">
        <v>37</v>
      </c>
      <c r="E24" s="11">
        <v>8</v>
      </c>
      <c r="F24" s="12">
        <v>5</v>
      </c>
      <c r="G24" s="13" t="s">
        <v>34</v>
      </c>
      <c r="H24" s="11"/>
      <c r="I24" s="11"/>
      <c r="J24" s="14"/>
      <c r="K24" s="10" t="s">
        <v>56</v>
      </c>
    </row>
    <row r="25" spans="1:11" x14ac:dyDescent="0.2">
      <c r="A25" s="9">
        <v>636</v>
      </c>
      <c r="B25" s="10" t="s">
        <v>40</v>
      </c>
      <c r="C25" s="10"/>
      <c r="D25" s="11" t="s">
        <v>37</v>
      </c>
      <c r="E25" s="11">
        <v>2</v>
      </c>
      <c r="F25" s="12">
        <v>3</v>
      </c>
      <c r="G25" s="13" t="s">
        <v>34</v>
      </c>
      <c r="H25" s="11"/>
      <c r="I25" s="11"/>
      <c r="J25" s="14"/>
      <c r="K25" s="10" t="s">
        <v>56</v>
      </c>
    </row>
    <row r="26" spans="1:11" x14ac:dyDescent="0.2">
      <c r="A26" s="9">
        <v>636</v>
      </c>
      <c r="B26" s="10" t="s">
        <v>41</v>
      </c>
      <c r="C26" s="10"/>
      <c r="D26" s="11" t="s">
        <v>37</v>
      </c>
      <c r="E26" s="11">
        <v>60</v>
      </c>
      <c r="F26" s="12">
        <v>30</v>
      </c>
      <c r="G26" s="13" t="s">
        <v>42</v>
      </c>
      <c r="H26" s="11"/>
      <c r="I26" s="11"/>
      <c r="J26" s="14">
        <f>0.75*F26</f>
        <v>22.5</v>
      </c>
      <c r="K26" s="10" t="s">
        <v>15</v>
      </c>
    </row>
    <row r="27" spans="1:11" x14ac:dyDescent="0.2">
      <c r="A27" s="9">
        <v>636</v>
      </c>
      <c r="B27" s="10" t="s">
        <v>43</v>
      </c>
      <c r="C27" s="10"/>
      <c r="D27" s="11" t="s">
        <v>37</v>
      </c>
      <c r="E27" s="11">
        <v>4</v>
      </c>
      <c r="F27" s="12">
        <v>3</v>
      </c>
      <c r="G27" s="13" t="s">
        <v>34</v>
      </c>
      <c r="H27" s="11"/>
      <c r="I27" s="11"/>
      <c r="J27" s="14"/>
      <c r="K27" s="10" t="s">
        <v>56</v>
      </c>
    </row>
    <row r="28" spans="1:11" x14ac:dyDescent="0.2">
      <c r="A28" s="9">
        <v>636</v>
      </c>
      <c r="B28" s="10" t="s">
        <v>44</v>
      </c>
      <c r="C28" s="10"/>
      <c r="D28" s="11" t="s">
        <v>37</v>
      </c>
      <c r="E28" s="11">
        <v>300</v>
      </c>
      <c r="F28" s="12">
        <v>60</v>
      </c>
      <c r="G28" s="13" t="s">
        <v>42</v>
      </c>
      <c r="H28" s="11"/>
      <c r="I28" s="11"/>
      <c r="J28" s="14">
        <f>0.75*F28</f>
        <v>45</v>
      </c>
      <c r="K28" s="10" t="s">
        <v>15</v>
      </c>
    </row>
    <row r="29" spans="1:11" x14ac:dyDescent="0.2">
      <c r="A29" s="9">
        <v>636</v>
      </c>
      <c r="B29" s="10" t="s">
        <v>45</v>
      </c>
      <c r="C29" s="10"/>
      <c r="D29" s="11" t="s">
        <v>37</v>
      </c>
      <c r="E29" s="11">
        <v>4</v>
      </c>
      <c r="F29" s="12">
        <v>30</v>
      </c>
      <c r="G29" s="13" t="s">
        <v>34</v>
      </c>
      <c r="H29" s="11"/>
      <c r="I29" s="11"/>
      <c r="J29" s="14"/>
      <c r="K29" s="10" t="s">
        <v>56</v>
      </c>
    </row>
    <row r="30" spans="1:11" x14ac:dyDescent="0.2">
      <c r="A30" s="9">
        <v>710</v>
      </c>
      <c r="B30" s="11"/>
      <c r="C30" s="11"/>
      <c r="D30" s="11" t="s">
        <v>46</v>
      </c>
      <c r="E30" s="11">
        <v>1</v>
      </c>
      <c r="F30" s="12">
        <v>250</v>
      </c>
      <c r="G30" s="13"/>
      <c r="H30" s="11"/>
      <c r="I30" s="11"/>
      <c r="J30" s="14"/>
      <c r="K30" s="10" t="s">
        <v>56</v>
      </c>
    </row>
    <row r="31" spans="1:11" x14ac:dyDescent="0.2">
      <c r="A31" s="16">
        <v>964</v>
      </c>
      <c r="B31" s="16" t="s">
        <v>32</v>
      </c>
      <c r="C31" s="11" t="s">
        <v>47</v>
      </c>
      <c r="D31" s="11" t="s">
        <v>48</v>
      </c>
      <c r="E31" s="11">
        <v>211</v>
      </c>
      <c r="F31" s="12">
        <v>1500</v>
      </c>
      <c r="G31" s="13"/>
      <c r="H31" s="11"/>
      <c r="I31" s="11"/>
      <c r="J31" s="14">
        <f>(15+5)*60</f>
        <v>1200</v>
      </c>
      <c r="K31" s="38" t="s">
        <v>58</v>
      </c>
    </row>
    <row r="32" spans="1:11" x14ac:dyDescent="0.2">
      <c r="A32" s="16">
        <v>964</v>
      </c>
      <c r="B32" s="10">
        <v>76000</v>
      </c>
      <c r="C32" s="11"/>
      <c r="D32" s="11" t="s">
        <v>48</v>
      </c>
      <c r="E32" s="11">
        <v>1</v>
      </c>
      <c r="F32" s="12">
        <v>70</v>
      </c>
      <c r="G32" s="13"/>
      <c r="H32" s="11"/>
      <c r="I32" s="11"/>
      <c r="J32" s="14">
        <v>26.4</v>
      </c>
      <c r="K32" s="10"/>
    </row>
    <row r="33" spans="1:11" x14ac:dyDescent="0.2">
      <c r="A33" s="15"/>
      <c r="B33" s="11"/>
      <c r="C33" s="11"/>
      <c r="D33" s="11"/>
      <c r="E33" s="11"/>
      <c r="F33" s="12"/>
      <c r="G33" s="13"/>
      <c r="H33" s="11"/>
      <c r="I33" s="11"/>
      <c r="J33" s="19"/>
      <c r="K33" s="10"/>
    </row>
    <row r="34" spans="1:11" x14ac:dyDescent="0.2">
      <c r="A34" s="15"/>
      <c r="B34" s="11"/>
      <c r="C34" s="11" t="s">
        <v>49</v>
      </c>
      <c r="D34" s="11"/>
      <c r="E34" s="11"/>
      <c r="F34" s="12">
        <f>SUM(F7:F32)</f>
        <v>157032</v>
      </c>
      <c r="G34" s="13"/>
      <c r="H34" s="11"/>
      <c r="I34" s="20"/>
      <c r="J34" s="21"/>
      <c r="K34" s="10"/>
    </row>
    <row r="35" spans="1:11" x14ac:dyDescent="0.2">
      <c r="A35" s="15"/>
      <c r="B35" s="11"/>
      <c r="C35" s="11" t="s">
        <v>66</v>
      </c>
      <c r="D35" s="11"/>
      <c r="E35" s="11"/>
      <c r="F35" s="12">
        <f>F34-F31-F32-F8-F9</f>
        <v>114212</v>
      </c>
      <c r="G35" s="13"/>
      <c r="H35" s="11"/>
      <c r="I35" s="11"/>
      <c r="J35" s="21"/>
      <c r="K35" s="10"/>
    </row>
    <row r="36" spans="1:11" x14ac:dyDescent="0.2">
      <c r="A36" s="22"/>
      <c r="B36" s="23"/>
      <c r="C36" s="23"/>
      <c r="D36" s="23"/>
      <c r="E36" s="23"/>
      <c r="F36" s="24"/>
      <c r="G36" s="25"/>
      <c r="H36" s="23"/>
      <c r="I36" s="23"/>
      <c r="J36" s="26"/>
    </row>
    <row r="37" spans="1:11" x14ac:dyDescent="0.2">
      <c r="A37" s="22"/>
      <c r="B37" s="23" t="s">
        <v>50</v>
      </c>
      <c r="C37" s="23"/>
      <c r="D37" s="23"/>
      <c r="E37" s="23"/>
      <c r="F37" s="24"/>
      <c r="G37" s="25"/>
      <c r="H37" s="23"/>
      <c r="I37" s="23"/>
      <c r="J37" s="26"/>
    </row>
    <row r="38" spans="1:11" ht="51" x14ac:dyDescent="0.2">
      <c r="B38" s="6" t="s">
        <v>83</v>
      </c>
      <c r="C38" s="6" t="s">
        <v>84</v>
      </c>
      <c r="D38" s="6" t="s">
        <v>4</v>
      </c>
      <c r="E38" s="6" t="s">
        <v>7</v>
      </c>
      <c r="F38" s="6" t="s">
        <v>8</v>
      </c>
      <c r="G38" s="6" t="s">
        <v>6</v>
      </c>
      <c r="H38" s="6" t="s">
        <v>51</v>
      </c>
      <c r="I38" s="6"/>
      <c r="J38" s="6" t="s">
        <v>51</v>
      </c>
      <c r="K38" s="32" t="s">
        <v>60</v>
      </c>
    </row>
    <row r="39" spans="1:11" x14ac:dyDescent="0.2">
      <c r="B39" s="10">
        <v>20696</v>
      </c>
      <c r="C39" s="10" t="s">
        <v>19</v>
      </c>
      <c r="D39" s="11" t="s">
        <v>20</v>
      </c>
      <c r="E39" s="17" t="s">
        <v>24</v>
      </c>
      <c r="F39" s="14">
        <f>J13</f>
        <v>34342.310400000002</v>
      </c>
      <c r="G39" s="12">
        <v>1</v>
      </c>
      <c r="H39" s="27"/>
      <c r="I39" s="11"/>
      <c r="J39" s="27">
        <f>F39/F44*G44</f>
        <v>37173.094488926516</v>
      </c>
      <c r="K39" s="44" t="s">
        <v>87</v>
      </c>
    </row>
    <row r="40" spans="1:11" x14ac:dyDescent="0.2">
      <c r="B40" s="10">
        <v>27279</v>
      </c>
      <c r="C40" s="10" t="s">
        <v>23</v>
      </c>
      <c r="D40" s="11" t="s">
        <v>20</v>
      </c>
      <c r="E40" s="17" t="s">
        <v>24</v>
      </c>
      <c r="F40" s="14">
        <f>J15</f>
        <v>34342.310400000002</v>
      </c>
      <c r="G40" s="12">
        <f>F15</f>
        <v>105000</v>
      </c>
      <c r="H40" s="27">
        <f>(F40/$F$44)*$G$44</f>
        <v>37173.094488926516</v>
      </c>
      <c r="I40" s="11"/>
      <c r="J40" s="27">
        <f>F40/F44*G44</f>
        <v>37173.094488926516</v>
      </c>
      <c r="K40" s="44" t="s">
        <v>88</v>
      </c>
    </row>
    <row r="41" spans="1:11" x14ac:dyDescent="0.2">
      <c r="B41" s="10">
        <v>27415</v>
      </c>
      <c r="C41" s="10" t="s">
        <v>25</v>
      </c>
      <c r="D41" s="11" t="s">
        <v>20</v>
      </c>
      <c r="E41" s="13" t="s">
        <v>24</v>
      </c>
      <c r="F41" s="14">
        <f>J16</f>
        <v>25629.9912</v>
      </c>
      <c r="G41" s="12">
        <f>F16</f>
        <v>1</v>
      </c>
      <c r="H41" s="27">
        <f>(F41/$F$44)*$G$44</f>
        <v>27742.632150571761</v>
      </c>
      <c r="I41" s="11"/>
      <c r="J41" s="27">
        <f>F41/F44*G44</f>
        <v>27742.632150571761</v>
      </c>
      <c r="K41" s="44" t="s">
        <v>89</v>
      </c>
    </row>
    <row r="42" spans="1:11" x14ac:dyDescent="0.2">
      <c r="B42" s="10">
        <v>64445</v>
      </c>
      <c r="C42" s="10" t="s">
        <v>26</v>
      </c>
      <c r="D42" s="11" t="s">
        <v>20</v>
      </c>
      <c r="E42" s="13" t="s">
        <v>27</v>
      </c>
      <c r="F42" s="14">
        <f>J17</f>
        <v>1346.13</v>
      </c>
      <c r="G42" s="12">
        <f>F17</f>
        <v>1</v>
      </c>
      <c r="H42" s="27">
        <f>(F42/$F$44)*$G$44</f>
        <v>1457.0894357876005</v>
      </c>
      <c r="I42" s="11"/>
      <c r="J42" s="27">
        <f>F42/F44*G44</f>
        <v>1457.0894357876005</v>
      </c>
      <c r="K42" s="44" t="s">
        <v>90</v>
      </c>
    </row>
    <row r="43" spans="1:11" x14ac:dyDescent="0.2">
      <c r="B43" s="10">
        <v>64447</v>
      </c>
      <c r="C43" s="10" t="s">
        <v>26</v>
      </c>
      <c r="D43" s="11" t="s">
        <v>20</v>
      </c>
      <c r="E43" s="18" t="s">
        <v>27</v>
      </c>
      <c r="F43" s="14">
        <f>J18</f>
        <v>1346.13</v>
      </c>
      <c r="G43" s="12">
        <f>F18</f>
        <v>1</v>
      </c>
      <c r="H43" s="27">
        <f>(F43/$F$44)*$G$44</f>
        <v>1457.0894357876005</v>
      </c>
      <c r="I43" s="11"/>
      <c r="J43" s="27">
        <f>F43/F44*G44</f>
        <v>1457.0894357876005</v>
      </c>
      <c r="K43" s="44" t="s">
        <v>91</v>
      </c>
    </row>
    <row r="44" spans="1:11" x14ac:dyDescent="0.2">
      <c r="B44" s="23"/>
      <c r="C44" s="23"/>
      <c r="D44" s="23"/>
      <c r="E44" s="23"/>
      <c r="F44" s="28">
        <f>SUM(F39:F43)</f>
        <v>97006.872000000018</v>
      </c>
      <c r="G44" s="27">
        <f>SUM(G40:G43)</f>
        <v>105003</v>
      </c>
      <c r="H44" s="27">
        <f t="shared" ref="H44:I44" si="0">SUM(H40:H43)</f>
        <v>67829.905511073463</v>
      </c>
      <c r="I44" s="27">
        <f t="shared" si="0"/>
        <v>0</v>
      </c>
      <c r="J44" s="27">
        <f>SUM(J39:J43)</f>
        <v>105002.99999999999</v>
      </c>
      <c r="K44" s="34"/>
    </row>
    <row r="45" spans="1:11" x14ac:dyDescent="0.2">
      <c r="K45" s="34"/>
    </row>
    <row r="46" spans="1:11" x14ac:dyDescent="0.2">
      <c r="B46" t="s">
        <v>52</v>
      </c>
      <c r="K46" s="34"/>
    </row>
    <row r="47" spans="1:11" ht="40.5" customHeight="1" x14ac:dyDescent="0.2">
      <c r="B47" s="6" t="s">
        <v>83</v>
      </c>
      <c r="C47" s="6" t="s">
        <v>84</v>
      </c>
      <c r="D47" s="6" t="s">
        <v>4</v>
      </c>
      <c r="E47" s="6" t="s">
        <v>7</v>
      </c>
      <c r="F47" s="6" t="s">
        <v>51</v>
      </c>
      <c r="G47" s="6" t="s">
        <v>59</v>
      </c>
      <c r="H47" s="6"/>
      <c r="I47" s="6"/>
      <c r="J47" s="6" t="s">
        <v>53</v>
      </c>
      <c r="K47" s="32" t="s">
        <v>60</v>
      </c>
    </row>
    <row r="48" spans="1:11" x14ac:dyDescent="0.2">
      <c r="B48" s="10">
        <v>20696</v>
      </c>
      <c r="C48" s="10" t="s">
        <v>19</v>
      </c>
      <c r="D48" s="11" t="s">
        <v>20</v>
      </c>
      <c r="E48" s="17" t="s">
        <v>24</v>
      </c>
      <c r="F48" s="28">
        <f>J39</f>
        <v>37173.094488926516</v>
      </c>
      <c r="G48" s="28">
        <f>F39+2500</f>
        <v>36842.310400000002</v>
      </c>
      <c r="H48" s="13"/>
      <c r="I48" s="13"/>
      <c r="J48" s="28">
        <f t="shared" ref="J48:J52" si="1">IF(F48&gt;G48,(0.75*(F48-G48)),0)</f>
        <v>248.08806669488513</v>
      </c>
      <c r="K48" s="33" t="s">
        <v>61</v>
      </c>
    </row>
    <row r="49" spans="1:11" x14ac:dyDescent="0.2">
      <c r="B49" s="10">
        <v>28300</v>
      </c>
      <c r="C49" s="10" t="s">
        <v>23</v>
      </c>
      <c r="D49" s="11" t="s">
        <v>20</v>
      </c>
      <c r="E49" s="17" t="s">
        <v>24</v>
      </c>
      <c r="F49" s="28">
        <f t="shared" ref="F49:F52" si="2">J40</f>
        <v>37173.094488926516</v>
      </c>
      <c r="G49" s="28">
        <f>F40+2500</f>
        <v>36842.310400000002</v>
      </c>
      <c r="H49" s="13"/>
      <c r="I49" s="13"/>
      <c r="J49" s="28">
        <f t="shared" si="1"/>
        <v>248.08806669488513</v>
      </c>
      <c r="K49" s="33" t="s">
        <v>62</v>
      </c>
    </row>
    <row r="50" spans="1:11" x14ac:dyDescent="0.2">
      <c r="B50" s="10">
        <v>28306</v>
      </c>
      <c r="C50" s="10" t="s">
        <v>25</v>
      </c>
      <c r="D50" s="11" t="s">
        <v>20</v>
      </c>
      <c r="E50" s="13" t="s">
        <v>24</v>
      </c>
      <c r="F50" s="28">
        <f t="shared" si="2"/>
        <v>27742.632150571761</v>
      </c>
      <c r="G50" s="28">
        <f>F41+2500</f>
        <v>28129.9912</v>
      </c>
      <c r="H50" s="13"/>
      <c r="I50" s="13"/>
      <c r="J50" s="28">
        <f t="shared" si="1"/>
        <v>0</v>
      </c>
      <c r="K50" s="33" t="s">
        <v>63</v>
      </c>
    </row>
    <row r="51" spans="1:11" x14ac:dyDescent="0.2">
      <c r="B51" s="10">
        <v>64445</v>
      </c>
      <c r="C51" s="10" t="s">
        <v>26</v>
      </c>
      <c r="D51" s="11" t="s">
        <v>20</v>
      </c>
      <c r="E51" s="13" t="s">
        <v>27</v>
      </c>
      <c r="F51" s="28">
        <f t="shared" si="2"/>
        <v>1457.0894357876005</v>
      </c>
      <c r="G51" s="28">
        <f>F42+2500</f>
        <v>3846.13</v>
      </c>
      <c r="H51" s="13"/>
      <c r="I51" s="13"/>
      <c r="J51" s="28">
        <f t="shared" si="1"/>
        <v>0</v>
      </c>
      <c r="K51" s="33" t="s">
        <v>92</v>
      </c>
    </row>
    <row r="52" spans="1:11" x14ac:dyDescent="0.2">
      <c r="B52" s="10">
        <v>64447</v>
      </c>
      <c r="C52" s="10" t="s">
        <v>26</v>
      </c>
      <c r="D52" s="11" t="s">
        <v>20</v>
      </c>
      <c r="E52" s="18" t="s">
        <v>27</v>
      </c>
      <c r="F52" s="28">
        <f t="shared" si="2"/>
        <v>1457.0894357876005</v>
      </c>
      <c r="G52" s="28">
        <f>F43+2500</f>
        <v>3846.13</v>
      </c>
      <c r="H52" s="13"/>
      <c r="I52" s="13"/>
      <c r="J52" s="28">
        <f t="shared" si="1"/>
        <v>0</v>
      </c>
      <c r="K52" s="33" t="s">
        <v>93</v>
      </c>
    </row>
    <row r="53" spans="1:11" x14ac:dyDescent="0.2">
      <c r="B53" s="39"/>
      <c r="C53" s="39"/>
      <c r="D53" s="23"/>
      <c r="E53" s="40"/>
      <c r="F53" s="41"/>
      <c r="G53" s="41"/>
      <c r="H53" s="25"/>
      <c r="I53" s="25"/>
      <c r="J53" s="41"/>
      <c r="K53" s="42"/>
    </row>
    <row r="54" spans="1:11" x14ac:dyDescent="0.2">
      <c r="B54" s="43" t="s">
        <v>74</v>
      </c>
      <c r="F54" s="29"/>
    </row>
    <row r="55" spans="1:11" x14ac:dyDescent="0.2">
      <c r="A55" s="45"/>
      <c r="B55" s="6" t="s">
        <v>83</v>
      </c>
      <c r="C55" s="6" t="s">
        <v>84</v>
      </c>
      <c r="D55" s="5" t="s">
        <v>4</v>
      </c>
      <c r="E55" s="5" t="s">
        <v>5</v>
      </c>
      <c r="F55" s="5" t="s">
        <v>6</v>
      </c>
      <c r="G55" s="5" t="s">
        <v>70</v>
      </c>
      <c r="H55" s="5" t="s">
        <v>71</v>
      </c>
      <c r="I55" s="5" t="s">
        <v>71</v>
      </c>
      <c r="J55" s="7" t="s">
        <v>10</v>
      </c>
      <c r="K55" s="32" t="s">
        <v>60</v>
      </c>
    </row>
    <row r="56" spans="1:11" x14ac:dyDescent="0.2">
      <c r="A56" s="22"/>
      <c r="B56" s="15" t="s">
        <v>67</v>
      </c>
      <c r="C56" s="11"/>
      <c r="D56" s="11" t="s">
        <v>72</v>
      </c>
      <c r="E56" s="11">
        <v>1</v>
      </c>
      <c r="F56" s="12">
        <f>F8</f>
        <v>3750</v>
      </c>
      <c r="G56" s="12">
        <v>1500</v>
      </c>
      <c r="H56" s="11"/>
      <c r="I56" s="11"/>
      <c r="J56" s="14">
        <f>IF(G56*0.2&gt;500,G56+500, G56*1.2)</f>
        <v>1800</v>
      </c>
      <c r="K56" s="33" t="s">
        <v>75</v>
      </c>
    </row>
    <row r="57" spans="1:11" x14ac:dyDescent="0.2">
      <c r="A57" s="22"/>
      <c r="B57" s="15" t="s">
        <v>69</v>
      </c>
      <c r="C57" s="11"/>
      <c r="D57" s="11" t="s">
        <v>73</v>
      </c>
      <c r="E57" s="11">
        <v>1</v>
      </c>
      <c r="F57" s="12">
        <f>F9</f>
        <v>37500</v>
      </c>
      <c r="G57" s="12">
        <v>15000</v>
      </c>
      <c r="H57" s="11"/>
      <c r="I57" s="11"/>
      <c r="J57" s="14">
        <f>IF(G57*0.2&gt;500,G57+500, G57*1.2)</f>
        <v>15500</v>
      </c>
      <c r="K57" s="33" t="s">
        <v>76</v>
      </c>
    </row>
    <row r="58" spans="1:11" x14ac:dyDescent="0.2">
      <c r="A58" s="22"/>
      <c r="B58" s="22"/>
      <c r="C58" s="23"/>
      <c r="D58" s="23"/>
      <c r="E58" s="23"/>
      <c r="F58" s="24"/>
      <c r="G58" s="24"/>
      <c r="H58" s="23"/>
      <c r="I58" s="23"/>
      <c r="J58" s="46"/>
      <c r="K58" s="42"/>
    </row>
    <row r="59" spans="1:11" x14ac:dyDescent="0.2">
      <c r="D59" s="56" t="s">
        <v>4</v>
      </c>
      <c r="E59" s="56"/>
      <c r="F59" s="56"/>
      <c r="G59" s="56"/>
      <c r="H59" s="11"/>
      <c r="I59" s="11"/>
      <c r="J59" s="6" t="s">
        <v>65</v>
      </c>
      <c r="K59" s="32" t="s">
        <v>60</v>
      </c>
    </row>
    <row r="60" spans="1:11" x14ac:dyDescent="0.2">
      <c r="D60" s="52" t="s">
        <v>86</v>
      </c>
      <c r="E60" s="53"/>
      <c r="F60" s="53"/>
      <c r="G60" s="53"/>
      <c r="H60" s="11"/>
      <c r="I60" s="11"/>
      <c r="J60" s="28">
        <f>IF(SUM(J7:J30)+SUM(J49:J52)&gt;F35,F35,(SUM(J10:J30)+SUM(J49:J52)))</f>
        <v>114212</v>
      </c>
      <c r="K60" s="48" t="s">
        <v>94</v>
      </c>
    </row>
    <row r="61" spans="1:11" x14ac:dyDescent="0.2">
      <c r="D61" s="52" t="s">
        <v>77</v>
      </c>
      <c r="E61" s="53"/>
      <c r="F61" s="53"/>
      <c r="G61" s="53"/>
      <c r="H61" s="11"/>
      <c r="I61" s="11"/>
      <c r="J61" s="28">
        <f>J56+J57</f>
        <v>17300</v>
      </c>
      <c r="K61" s="33" t="s">
        <v>78</v>
      </c>
    </row>
    <row r="62" spans="1:11" x14ac:dyDescent="0.2">
      <c r="D62" s="53" t="s">
        <v>54</v>
      </c>
      <c r="E62" s="53"/>
      <c r="F62" s="53"/>
      <c r="G62" s="53"/>
      <c r="H62" s="11"/>
      <c r="I62" s="11"/>
      <c r="J62" s="28">
        <f>SUM(J31:J32)</f>
        <v>1226.4000000000001</v>
      </c>
      <c r="K62" s="33" t="s">
        <v>64</v>
      </c>
    </row>
    <row r="63" spans="1:11" x14ac:dyDescent="0.2">
      <c r="D63" s="52" t="s">
        <v>79</v>
      </c>
      <c r="E63" s="53"/>
      <c r="F63" s="53"/>
      <c r="G63" s="53"/>
      <c r="H63" s="11"/>
      <c r="I63" s="11"/>
      <c r="J63" s="28">
        <v>0</v>
      </c>
      <c r="K63" s="33"/>
    </row>
    <row r="64" spans="1:11" x14ac:dyDescent="0.2">
      <c r="D64" s="54" t="s">
        <v>85</v>
      </c>
      <c r="E64" s="55"/>
      <c r="F64" s="55"/>
      <c r="G64" s="55"/>
      <c r="H64" s="11"/>
      <c r="I64" s="11"/>
      <c r="J64" s="35">
        <f>SUM(J60:J63)</f>
        <v>132738.4</v>
      </c>
      <c r="K64" s="33" t="s">
        <v>82</v>
      </c>
    </row>
    <row r="70" spans="10:10" x14ac:dyDescent="0.2">
      <c r="J70" s="30"/>
    </row>
  </sheetData>
  <mergeCells count="6">
    <mergeCell ref="D63:G63"/>
    <mergeCell ref="D64:G64"/>
    <mergeCell ref="D59:G59"/>
    <mergeCell ref="D60:G60"/>
    <mergeCell ref="D62:G62"/>
    <mergeCell ref="D61:G61"/>
  </mergeCells>
  <printOptions horizontalCentered="1" gridLines="1"/>
  <pageMargins left="0.25" right="0.25" top="0.5" bottom="0.5" header="0.25" footer="0.25"/>
  <pageSetup scale="60" orientation="landscape" r:id="rId1"/>
  <headerFooter alignWithMargins="0">
    <oddHeader>&amp;C&amp;"Arial,Bold"WHAT IS THE TOTAL AMOUNT DUE ON THIS CLAIM?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PAYOR EXERCISE</vt:lpstr>
      <vt:lpstr>PAYOR ANSWER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Barriere, Kimberlee</dc:creator>
  <cp:lastModifiedBy>McCarson, Kimberlee</cp:lastModifiedBy>
  <cp:lastPrinted>2019-02-01T00:17:30Z</cp:lastPrinted>
  <dcterms:created xsi:type="dcterms:W3CDTF">2018-12-31T18:56:36Z</dcterms:created>
  <dcterms:modified xsi:type="dcterms:W3CDTF">2019-12-19T19:27:13Z</dcterms:modified>
</cp:coreProperties>
</file>