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PROPERTY\EMUNROLUDDERS\Administration\Forms\Form Changes\2025\Committement Packet\Draft\"/>
    </mc:Choice>
  </mc:AlternateContent>
  <xr:revisionPtr revIDLastSave="0" documentId="13_ncr:1_{C2139989-E7CC-47D4-B9E2-2CC390C535A2}" xr6:coauthVersionLast="47" xr6:coauthVersionMax="47" xr10:uidLastSave="{00000000-0000-0000-0000-000000000000}"/>
  <bookViews>
    <workbookView xWindow="-108" yWindow="-108" windowWidth="23256" windowHeight="12576" tabRatio="914" activeTab="11" xr2:uid="{00000000-000D-0000-FFFF-FFFF00000000}"/>
  </bookViews>
  <sheets>
    <sheet name="COVER" sheetId="1" r:id="rId1"/>
    <sheet name="page 1" sheetId="2" r:id="rId2"/>
    <sheet name="page 2" sheetId="3" r:id="rId3"/>
    <sheet name="page 3" sheetId="4" r:id="rId4"/>
    <sheet name="page 4" sheetId="5" r:id="rId5"/>
    <sheet name="page 5" sheetId="6" r:id="rId6"/>
    <sheet name="page 6" sheetId="7" r:id="rId7"/>
    <sheet name="page 7" sheetId="8" r:id="rId8"/>
    <sheet name="page 8" sheetId="9" r:id="rId9"/>
    <sheet name="page 9" sheetId="10" r:id="rId10"/>
    <sheet name="Tax Rate Form" sheetId="11" r:id="rId11"/>
    <sheet name="Enhanced BETE Sheet" sheetId="12" r:id="rId12"/>
  </sheets>
  <definedNames>
    <definedName name="_xlnm.Print_Area" localSheetId="0">COVER!$A$1:$F$42</definedName>
    <definedName name="_xlnm.Print_Area" localSheetId="11">'Enhanced BETE Sheet'!$A$1:$J$50</definedName>
    <definedName name="_xlnm.Print_Area" localSheetId="1">'page 1'!$A$1:$K$66</definedName>
    <definedName name="_xlnm.Print_Area" localSheetId="2">'page 2'!$A$1:$I$63</definedName>
    <definedName name="_xlnm.Print_Area" localSheetId="3">'page 3'!$A$1:$K$67</definedName>
    <definedName name="_xlnm.Print_Area" localSheetId="4">'page 4'!$A$1:$I$55</definedName>
    <definedName name="_xlnm.Print_Area" localSheetId="5">'page 5'!$A$1:$L$56</definedName>
    <definedName name="_xlnm.Print_Area" localSheetId="6">'page 6'!$A$1:$P$52</definedName>
    <definedName name="_xlnm.Print_Area" localSheetId="7">'page 7'!$A$1:$L$64</definedName>
    <definedName name="_xlnm.Print_Area" localSheetId="8">'page 8'!$A$1:$J$63</definedName>
    <definedName name="_xlnm.Print_Area" localSheetId="9">'page 9'!$A$1:$I$60</definedName>
    <definedName name="_xlnm.Print_Area" localSheetId="10">'Tax Rate Form'!$A$1:$K$68</definedName>
    <definedName name="Z_E013CE77_DF72_43BB_9C85_14CA2AC28BF4_.wvu.Cols" localSheetId="1" hidden="1">'page 1'!$P:$P</definedName>
    <definedName name="Z_E013CE77_DF72_43BB_9C85_14CA2AC28BF4_.wvu.Cols" localSheetId="3" hidden="1">'page 3'!$J:$J</definedName>
    <definedName name="Z_E013CE77_DF72_43BB_9C85_14CA2AC28BF4_.wvu.Cols" localSheetId="5" hidden="1">'page 5'!$K:$K</definedName>
    <definedName name="Z_E013CE77_DF72_43BB_9C85_14CA2AC28BF4_.wvu.Cols" localSheetId="6" hidden="1">'page 6'!$M:$M</definedName>
    <definedName name="Z_E013CE77_DF72_43BB_9C85_14CA2AC28BF4_.wvu.PrintArea" localSheetId="0" hidden="1">COVER!$A$1:$F$42</definedName>
    <definedName name="Z_E013CE77_DF72_43BB_9C85_14CA2AC28BF4_.wvu.PrintArea" localSheetId="11" hidden="1">'Enhanced BETE Sheet'!$A$1:$J$50</definedName>
    <definedName name="Z_E013CE77_DF72_43BB_9C85_14CA2AC28BF4_.wvu.PrintArea" localSheetId="1" hidden="1">'page 1'!$A$1:$K$66</definedName>
    <definedName name="Z_E013CE77_DF72_43BB_9C85_14CA2AC28BF4_.wvu.PrintArea" localSheetId="2" hidden="1">'page 2'!$A$1:$I$63</definedName>
    <definedName name="Z_E013CE77_DF72_43BB_9C85_14CA2AC28BF4_.wvu.PrintArea" localSheetId="3" hidden="1">'page 3'!$A$1:$K$67</definedName>
    <definedName name="Z_E013CE77_DF72_43BB_9C85_14CA2AC28BF4_.wvu.PrintArea" localSheetId="4" hidden="1">'page 4'!$A$1:$I$55</definedName>
    <definedName name="Z_E013CE77_DF72_43BB_9C85_14CA2AC28BF4_.wvu.PrintArea" localSheetId="5" hidden="1">'page 5'!$A$1:$L$56</definedName>
    <definedName name="Z_E013CE77_DF72_43BB_9C85_14CA2AC28BF4_.wvu.PrintArea" localSheetId="6" hidden="1">'page 6'!$A$1:$P$51</definedName>
    <definedName name="Z_E013CE77_DF72_43BB_9C85_14CA2AC28BF4_.wvu.PrintArea" localSheetId="7" hidden="1">'page 7'!$A$1:$L$64</definedName>
    <definedName name="Z_E013CE77_DF72_43BB_9C85_14CA2AC28BF4_.wvu.PrintArea" localSheetId="8" hidden="1">'page 8'!$A$1:$J$63</definedName>
    <definedName name="Z_E013CE77_DF72_43BB_9C85_14CA2AC28BF4_.wvu.PrintArea" localSheetId="9" hidden="1">'page 9'!$A$1:$I$60</definedName>
    <definedName name="Z_E013CE77_DF72_43BB_9C85_14CA2AC28BF4_.wvu.PrintArea" localSheetId="10" hidden="1">'Tax Rate Form'!$A$1:$K$68</definedName>
    <definedName name="Z_E013CE77_DF72_43BB_9C85_14CA2AC28BF4_.wvu.Rows" localSheetId="4" hidden="1">'page 4'!$96:$97</definedName>
  </definedNames>
  <calcPr calcId="191028"/>
  <customWorkbookViews>
    <customWorkbookView name="Bill Brunelle - Personal View" guid="{E013CE77-DF72-43BB-9C85-14CA2AC28BF4}" mergeInterval="0" personalView="1" xWindow="28" yWindow="30" windowWidth="1382" windowHeight="992" tabRatio="91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2" l="1"/>
  <c r="C10" i="12"/>
  <c r="B44" i="10"/>
  <c r="B32" i="10"/>
  <c r="B20" i="10"/>
  <c r="B8" i="10"/>
  <c r="A59" i="9"/>
  <c r="B23" i="9"/>
  <c r="B20" i="9"/>
  <c r="B50" i="7"/>
  <c r="B48" i="7"/>
  <c r="C28" i="5"/>
  <c r="C26" i="5"/>
  <c r="C24" i="5"/>
  <c r="B17" i="5"/>
  <c r="B15" i="5"/>
  <c r="C11" i="5"/>
  <c r="C9" i="5"/>
  <c r="C7" i="5"/>
  <c r="B6" i="4"/>
  <c r="B62" i="4"/>
  <c r="B60" i="4"/>
  <c r="C56" i="4"/>
  <c r="C54" i="4"/>
  <c r="C52" i="4"/>
  <c r="B24" i="4"/>
  <c r="B22" i="4"/>
  <c r="C17" i="4"/>
  <c r="C13" i="4"/>
  <c r="C11" i="4"/>
  <c r="C9" i="4"/>
  <c r="B56" i="3"/>
  <c r="C46" i="3"/>
  <c r="C7" i="3"/>
  <c r="B44" i="2"/>
  <c r="B43" i="2"/>
  <c r="B40" i="2"/>
  <c r="B12" i="2"/>
  <c r="C3" i="2"/>
  <c r="A1" i="12"/>
  <c r="A1" i="11"/>
  <c r="A1" i="10"/>
  <c r="A1" i="9"/>
  <c r="A1" i="8"/>
  <c r="B1" i="7"/>
  <c r="A1" i="6"/>
  <c r="A1" i="5"/>
  <c r="A1" i="4"/>
  <c r="A1" i="3"/>
  <c r="C1" i="2"/>
  <c r="A30" i="1"/>
  <c r="K29" i="8"/>
  <c r="K48" i="7"/>
  <c r="J32" i="6"/>
  <c r="J59" i="2"/>
  <c r="H54" i="3"/>
  <c r="H39" i="4"/>
  <c r="J61" i="2"/>
  <c r="J32" i="2"/>
  <c r="J10" i="12"/>
  <c r="O50" i="7"/>
  <c r="H38" i="5"/>
  <c r="H48" i="4"/>
  <c r="H46" i="4"/>
  <c r="H44" i="4"/>
  <c r="J21" i="2"/>
  <c r="J37" i="2" l="1"/>
  <c r="J43" i="2" s="1"/>
  <c r="F3" i="7"/>
  <c r="E3" i="6"/>
  <c r="E5" i="12"/>
  <c r="E3" i="11"/>
  <c r="H18" i="11"/>
  <c r="E60" i="11" l="1"/>
  <c r="E58" i="11"/>
  <c r="J44" i="11"/>
  <c r="J34" i="11"/>
  <c r="J46" i="11" s="1"/>
  <c r="J38" i="12"/>
  <c r="E62" i="11" l="1"/>
  <c r="C56" i="11"/>
  <c r="H56" i="11" s="1"/>
  <c r="C50" i="11"/>
  <c r="C48" i="11"/>
  <c r="H48" i="11" s="1"/>
  <c r="C52" i="11" s="1"/>
  <c r="F46" i="9" l="1"/>
  <c r="C18" i="10"/>
  <c r="H14" i="11"/>
  <c r="H9" i="11"/>
  <c r="J22" i="12" s="1"/>
  <c r="H7" i="11"/>
  <c r="H16" i="11" l="1"/>
  <c r="C58" i="11" s="1"/>
  <c r="H58" i="11" s="1"/>
  <c r="J12" i="11"/>
  <c r="J24" i="12" s="1"/>
  <c r="J28" i="12" s="1"/>
  <c r="J30" i="12" l="1"/>
  <c r="J32" i="12" s="1"/>
  <c r="J44" i="12" s="1"/>
  <c r="C54" i="11"/>
  <c r="H54" i="11" s="1"/>
  <c r="H18" i="10"/>
  <c r="G18" i="10"/>
  <c r="F18" i="10"/>
  <c r="E18" i="10"/>
  <c r="D18" i="10"/>
  <c r="J13" i="12" l="1"/>
  <c r="J26" i="12" s="1"/>
  <c r="F3" i="10"/>
  <c r="J17" i="12" l="1"/>
  <c r="J34" i="12"/>
  <c r="K31" i="8"/>
  <c r="J48" i="12" l="1"/>
  <c r="H20" i="11" s="1"/>
  <c r="C60" i="11" s="1"/>
  <c r="H60" i="11" s="1"/>
  <c r="C62" i="11" s="1"/>
  <c r="H62" i="11" s="1"/>
  <c r="J22" i="11" l="1"/>
  <c r="E3" i="9"/>
  <c r="C3" i="10"/>
  <c r="D3" i="8"/>
  <c r="D3" i="5"/>
  <c r="D3" i="4"/>
  <c r="D3" i="3"/>
  <c r="A1" i="2"/>
  <c r="E50" i="11" l="1"/>
  <c r="H50" i="11" s="1"/>
  <c r="E52" i="11"/>
  <c r="H52" i="11" s="1"/>
  <c r="EH77" i="2"/>
</calcChain>
</file>

<file path=xl/sharedStrings.xml><?xml version="1.0" encoding="utf-8"?>
<sst xmlns="http://schemas.openxmlformats.org/spreadsheetml/2006/main" count="751" uniqueCount="586">
  <si>
    <t>Municipal Valuation Return</t>
  </si>
  <si>
    <t xml:space="preserve">Mail the signed original to Maine Revenue Services, Property Tax Division, </t>
  </si>
  <si>
    <t>PO Box 9106, Augusta, ME  04332-9106 and affix copy to front cover of Municipal Valuation book.</t>
  </si>
  <si>
    <r>
      <t xml:space="preserve">For help in filling out this return, please see the MVR Instructions at   </t>
    </r>
    <r>
      <rPr>
        <i/>
        <sz val="12"/>
        <rFont val="Arial"/>
        <family val="2"/>
      </rPr>
      <t>www.maine.gov/revenue/taxes/property-tax/assessor</t>
    </r>
  </si>
  <si>
    <t>Municipality</t>
  </si>
  <si>
    <t>(36 M.R.S. § 383)</t>
  </si>
  <si>
    <t>1. County:</t>
  </si>
  <si>
    <r>
      <t xml:space="preserve">Commitment Date: </t>
    </r>
    <r>
      <rPr>
        <b/>
        <u/>
        <sz val="10"/>
        <rFont val="Arial"/>
        <family val="2"/>
      </rPr>
      <t xml:space="preserve"> </t>
    </r>
  </si>
  <si>
    <t xml:space="preserve">       mm/dd/yyyy</t>
  </si>
  <si>
    <t>2. Municipality</t>
  </si>
  <si>
    <t>Commitment period (select one):</t>
  </si>
  <si>
    <t>3.</t>
  </si>
  <si>
    <t>Homestead, veterans, blind, and BETE Exemptions, and Tree Growth values must be adjusted by this percentage</t>
  </si>
  <si>
    <t>TAXABLE VALUE OF REAL ESTATE</t>
  </si>
  <si>
    <t>(Exclude exempt values)</t>
  </si>
  <si>
    <t>4.</t>
  </si>
  <si>
    <r>
      <t xml:space="preserve">Land </t>
    </r>
    <r>
      <rPr>
        <sz val="9"/>
        <rFont val="Arial"/>
        <family val="2"/>
      </rPr>
      <t>(include value of transmission, distribution lines and substations, dams and power houses)</t>
    </r>
  </si>
  <si>
    <t>5.</t>
  </si>
  <si>
    <t>Buildings</t>
  </si>
  <si>
    <t>6.</t>
  </si>
  <si>
    <r>
      <t xml:space="preserve">Total </t>
    </r>
    <r>
      <rPr>
        <b/>
        <sz val="10"/>
        <rFont val="Arial"/>
        <family val="2"/>
      </rPr>
      <t>taxable</t>
    </r>
    <r>
      <rPr>
        <sz val="10"/>
        <rFont val="Arial"/>
        <family val="2"/>
      </rPr>
      <t xml:space="preserve"> value of real estate </t>
    </r>
    <r>
      <rPr>
        <sz val="9"/>
        <rFont val="Arial"/>
        <family val="2"/>
      </rPr>
      <t>(line 4 + line 5)</t>
    </r>
  </si>
  <si>
    <t>(this amount will be entered on Tax Rate Form, line 1)</t>
  </si>
  <si>
    <t>TAXABLE VALUE OF PERSONAL PROPERTY</t>
  </si>
  <si>
    <t>7.</t>
  </si>
  <si>
    <t>Production machinery and equipment</t>
  </si>
  <si>
    <t>8.</t>
  </si>
  <si>
    <r>
      <t xml:space="preserve">Business equipment </t>
    </r>
    <r>
      <rPr>
        <sz val="9"/>
        <rFont val="Arial"/>
        <family val="2"/>
      </rPr>
      <t>(furniture, furnishings and fixtures)</t>
    </r>
  </si>
  <si>
    <t>9.</t>
  </si>
  <si>
    <t>All other personal property</t>
  </si>
  <si>
    <t>10.</t>
  </si>
  <si>
    <r>
      <t xml:space="preserve">Total </t>
    </r>
    <r>
      <rPr>
        <b/>
        <sz val="10"/>
        <rFont val="Arial"/>
        <family val="2"/>
      </rPr>
      <t>taxable</t>
    </r>
    <r>
      <rPr>
        <sz val="10"/>
        <rFont val="Arial"/>
        <family val="2"/>
      </rPr>
      <t xml:space="preserve"> value of personal property (line 7 + line 8 + line 9)</t>
    </r>
  </si>
  <si>
    <t>(this amount will be entered on Tax Rate Form, line 2)</t>
  </si>
  <si>
    <t>OTHER TAX INFORMATION</t>
  </si>
  <si>
    <t>11.</t>
  </si>
  <si>
    <r>
      <t xml:space="preserve">Total taxable value of real estate and personal property </t>
    </r>
    <r>
      <rPr>
        <sz val="9"/>
        <rFont val="Arial"/>
        <family val="2"/>
      </rPr>
      <t>(line 6 + line 10)</t>
    </r>
  </si>
  <si>
    <t>(must match Tax Rate Form, line 3)</t>
  </si>
  <si>
    <t>12.</t>
  </si>
  <si>
    <t>(from Tax Rate Form, line 19, column B)</t>
  </si>
  <si>
    <t>13.</t>
  </si>
  <si>
    <t>(must match Tax Rate Form line 19, column C)</t>
  </si>
  <si>
    <t>HOMESTEAD EXEMPTION REIMBURSEMENT CLAIM</t>
  </si>
  <si>
    <t>Homestead exemptions must be adjusted by the municipality's certified ratio</t>
  </si>
  <si>
    <t>14.</t>
  </si>
  <si>
    <t>a. Number of maximum homestead exemptions granted</t>
  </si>
  <si>
    <t>14a</t>
  </si>
  <si>
    <t>(maximum exemption = $25,000 x line 3 certified ratio)</t>
  </si>
  <si>
    <t xml:space="preserve"> </t>
  </si>
  <si>
    <t>b. Value of homestead exemptions on line 14a (line 14a x $25,000 x line 3)</t>
  </si>
  <si>
    <t>14b</t>
  </si>
  <si>
    <t>c. Number of exemptions granted for homesteads valued less than the maximum</t>
  </si>
  <si>
    <t>14c</t>
  </si>
  <si>
    <t xml:space="preserve">d. Value of homestead exemptions on line 14c </t>
  </si>
  <si>
    <t>14d</t>
  </si>
  <si>
    <t>e. Total number of homestead exemptions granted (line 14a + line 14c)</t>
  </si>
  <si>
    <t>14e</t>
  </si>
  <si>
    <t>f.  Total value of all homestead exemptions granted (line 14b + line 14d)</t>
  </si>
  <si>
    <t>14f</t>
  </si>
  <si>
    <t>(this amount will be entered on Tax Rate Form, line 4a)</t>
  </si>
  <si>
    <t>g. Total assessed value of all property with homestead exemptions</t>
  </si>
  <si>
    <t>14g</t>
  </si>
  <si>
    <t>(include taxable and exempt value)</t>
  </si>
  <si>
    <t>- 1 -</t>
  </si>
  <si>
    <t>page 1</t>
  </si>
  <si>
    <t>Municipality:</t>
  </si>
  <si>
    <t>BUSINESS EQUIPMENT TAX EXEMPTION ("BETE")</t>
  </si>
  <si>
    <t>15.</t>
  </si>
  <si>
    <t xml:space="preserve">a. </t>
  </si>
  <si>
    <t>15a</t>
  </si>
  <si>
    <t>b. Number of BETE applications approved</t>
  </si>
  <si>
    <t>15b</t>
  </si>
  <si>
    <t>c.</t>
  </si>
  <si>
    <t>Total exempt value of all BETE property</t>
  </si>
  <si>
    <t>15c</t>
  </si>
  <si>
    <t xml:space="preserve">     (this amount will be entered on Tax Rate Form, line 5a and Enhanced BETE Sheet, line 1a)</t>
  </si>
  <si>
    <t xml:space="preserve">d </t>
  </si>
  <si>
    <t>Total exempt value of BETE property in TIF districts with captured assessed value</t>
  </si>
  <si>
    <t>15d</t>
  </si>
  <si>
    <t>TAX INCREMENT FINANCING ("TIF") DISTRICTS</t>
  </si>
  <si>
    <t>16.</t>
  </si>
  <si>
    <t>a.</t>
  </si>
  <si>
    <t>Total amount of increased taxable value within TIF districts</t>
  </si>
  <si>
    <t>16a</t>
  </si>
  <si>
    <t>b.</t>
  </si>
  <si>
    <t>Amount of captured assessed value within TIF districts</t>
  </si>
  <si>
    <t>16b</t>
  </si>
  <si>
    <t>Tax revenue deposited in a project cost account or sinking fund account</t>
  </si>
  <si>
    <t>16c</t>
  </si>
  <si>
    <t>d.</t>
  </si>
  <si>
    <t>BETE reimbursement revenue deposited in a project cost or sinking fund account</t>
  </si>
  <si>
    <t>16d</t>
  </si>
  <si>
    <t xml:space="preserve">     (16c + 16d must match Tax Rate Form, line 9)</t>
  </si>
  <si>
    <t>EXCISE TAX</t>
  </si>
  <si>
    <t>17.</t>
  </si>
  <si>
    <t>a. Enter whether excise taxes are collected based on a calendar or fiscal year</t>
  </si>
  <si>
    <t>17a</t>
  </si>
  <si>
    <t>Motor vehicle excise tax collected</t>
  </si>
  <si>
    <t>17b</t>
  </si>
  <si>
    <t>Watercraft excise tax collected</t>
  </si>
  <si>
    <t>17c</t>
  </si>
  <si>
    <t>ELECTRICAL GENERATION AND DISTRIBUTION PROPERTY</t>
  </si>
  <si>
    <t>18.</t>
  </si>
  <si>
    <t>Total value of distribution and transmission lines owned by electric utility companies</t>
  </si>
  <si>
    <t>19.</t>
  </si>
  <si>
    <t>Total value of all electrical generation facilities</t>
  </si>
  <si>
    <t>TREE GROWTH TAX LAW PROGRAM PROPERTY</t>
  </si>
  <si>
    <t>20.</t>
  </si>
  <si>
    <t>Average per acre value applied to undeveloped acreage</t>
  </si>
  <si>
    <t>21.</t>
  </si>
  <si>
    <t>Forest land</t>
  </si>
  <si>
    <t>21a</t>
  </si>
  <si>
    <t>Softwood acreage</t>
  </si>
  <si>
    <t>21b</t>
  </si>
  <si>
    <t>Mixed wood acreage</t>
  </si>
  <si>
    <t>21c</t>
  </si>
  <si>
    <t>Hardwood acreage</t>
  </si>
  <si>
    <t>21d</t>
  </si>
  <si>
    <t>e.</t>
  </si>
  <si>
    <t>Total number of acres of forest land (sum of lines 21b - d)</t>
  </si>
  <si>
    <t>21e</t>
  </si>
  <si>
    <t>22.</t>
  </si>
  <si>
    <t xml:space="preserve">Local value per acre used to assess forest land </t>
  </si>
  <si>
    <t>(1) Softwood</t>
  </si>
  <si>
    <t xml:space="preserve">      22a(1)</t>
  </si>
  <si>
    <t>(2) Mixed Wood</t>
  </si>
  <si>
    <t xml:space="preserve">      22a(2)</t>
  </si>
  <si>
    <t>(3) Hardwood</t>
  </si>
  <si>
    <t xml:space="preserve">         22a(3)</t>
  </si>
  <si>
    <t>- 2 -</t>
  </si>
  <si>
    <t>page 2</t>
  </si>
  <si>
    <t>TREE GROWTH TAX LAW PROGRAM PROPERTY, continued</t>
  </si>
  <si>
    <t>23.</t>
  </si>
  <si>
    <t>24.</t>
  </si>
  <si>
    <t>Land withdrawn from the Tree Growth Tax Law program</t>
  </si>
  <si>
    <t>24a</t>
  </si>
  <si>
    <t>24b</t>
  </si>
  <si>
    <t>24c</t>
  </si>
  <si>
    <r>
      <t xml:space="preserve">d. Total </t>
    </r>
    <r>
      <rPr>
        <b/>
        <sz val="10"/>
        <rFont val="Arial"/>
        <family val="2"/>
      </rPr>
      <t>number</t>
    </r>
    <r>
      <rPr>
        <sz val="10"/>
        <rFont val="Arial"/>
        <family val="2"/>
      </rPr>
      <t xml:space="preserve"> of $500 penalties assessed for non-compliance</t>
    </r>
  </si>
  <si>
    <t>24d</t>
  </si>
  <si>
    <t>24-1</t>
  </si>
  <si>
    <t>Yes/No</t>
  </si>
  <si>
    <t>FARM AND OPEN SPACE TAX LAW PROGRAM PROPERTY</t>
  </si>
  <si>
    <t>FARMLAND:</t>
  </si>
  <si>
    <t>25.</t>
  </si>
  <si>
    <t>26.</t>
  </si>
  <si>
    <t>27.</t>
  </si>
  <si>
    <t>Total number of acres (excluding farm woodland) currently enrolled in the Farmland</t>
  </si>
  <si>
    <t>27a</t>
  </si>
  <si>
    <t>program</t>
  </si>
  <si>
    <t>Total value of land (excluding farm woodland) currently enrolled in the Farmland</t>
  </si>
  <si>
    <t>27b</t>
  </si>
  <si>
    <t>28.</t>
  </si>
  <si>
    <t>Number of farm woodland acres:</t>
  </si>
  <si>
    <t>28a(1)</t>
  </si>
  <si>
    <t>(2) Mixed wood</t>
  </si>
  <si>
    <t>28a(2)</t>
  </si>
  <si>
    <t>28a(3)</t>
  </si>
  <si>
    <t>Total number of acres of all land now classified as farm woodland</t>
  </si>
  <si>
    <t>28b</t>
  </si>
  <si>
    <t>Total value of all land now classified as farm woodland</t>
  </si>
  <si>
    <t>28c</t>
  </si>
  <si>
    <t xml:space="preserve">Per acre rates used for farm woodland: </t>
  </si>
  <si>
    <t>28d(1)</t>
  </si>
  <si>
    <t>28d(2)</t>
  </si>
  <si>
    <t>28d(3)</t>
  </si>
  <si>
    <t>29.</t>
  </si>
  <si>
    <t>Land withdrawn from the Farmland program:</t>
  </si>
  <si>
    <t>29a</t>
  </si>
  <si>
    <t>29b</t>
  </si>
  <si>
    <t>29c</t>
  </si>
  <si>
    <t>OPEN SPACE:</t>
  </si>
  <si>
    <t>30.</t>
  </si>
  <si>
    <t>31.</t>
  </si>
  <si>
    <t>32.</t>
  </si>
  <si>
    <t>Total number of acres currently enrolled in the Open Space program</t>
  </si>
  <si>
    <t>33.</t>
  </si>
  <si>
    <t>Total value of land enrolled in the Open Space program</t>
  </si>
  <si>
    <t>- 3 -</t>
  </si>
  <si>
    <t>page 3</t>
  </si>
  <si>
    <t>FARM AND OPEN SPACE TAX LAW PROGRAM PROPERTY, continued</t>
  </si>
  <si>
    <t>34.</t>
  </si>
  <si>
    <t>Land withdrawn from the Open Space program:</t>
  </si>
  <si>
    <t>34a</t>
  </si>
  <si>
    <t>34b</t>
  </si>
  <si>
    <t>34c</t>
  </si>
  <si>
    <t>WORKING WATERFRONT TAX LAW PROGRAM PROPERTY</t>
  </si>
  <si>
    <t>35.</t>
  </si>
  <si>
    <t>36.</t>
  </si>
  <si>
    <t>37.</t>
  </si>
  <si>
    <t>Total number of acres currently enrolled in the Working Waterfront program</t>
  </si>
  <si>
    <t>38.</t>
  </si>
  <si>
    <t>Total value of land enrolled in the Working Waterfront program</t>
  </si>
  <si>
    <t>39.</t>
  </si>
  <si>
    <t>Land withdrawn from the Working Waterfront program:</t>
  </si>
  <si>
    <t>39a</t>
  </si>
  <si>
    <t>39b</t>
  </si>
  <si>
    <t>39c</t>
  </si>
  <si>
    <t>EXEMPT PROPERTY</t>
  </si>
  <si>
    <t>40.</t>
  </si>
  <si>
    <r>
      <t xml:space="preserve">Enter the </t>
    </r>
    <r>
      <rPr>
        <b/>
        <sz val="10"/>
        <rFont val="Arial"/>
        <family val="2"/>
      </rPr>
      <t>exempt value</t>
    </r>
    <r>
      <rPr>
        <sz val="10"/>
        <rFont val="Arial"/>
        <family val="2"/>
      </rPr>
      <t xml:space="preserve"> of all the following classes of property which are exempt from property taxation by law.</t>
    </r>
  </si>
  <si>
    <t>Public Property as defined by 36 M.R.S. §§ 651(1)(A) and (B):</t>
  </si>
  <si>
    <t>(1)  United States</t>
  </si>
  <si>
    <t>40a(1)</t>
  </si>
  <si>
    <t>(2)  State of Maine (excluding roads)</t>
  </si>
  <si>
    <t>40a(2)</t>
  </si>
  <si>
    <t>Total value of public property (40a(1) + 40a(2))</t>
  </si>
  <si>
    <t>40a</t>
  </si>
  <si>
    <t xml:space="preserve">b.  </t>
  </si>
  <si>
    <t xml:space="preserve">Maine real estate owned by the Water Resources Board of the State of  </t>
  </si>
  <si>
    <t xml:space="preserve">     </t>
  </si>
  <si>
    <t>New Hampshire</t>
  </si>
  <si>
    <t>40b</t>
  </si>
  <si>
    <t xml:space="preserve">c.  </t>
  </si>
  <si>
    <t>40c</t>
  </si>
  <si>
    <t xml:space="preserve">d.  </t>
  </si>
  <si>
    <t>Certain water, power, or light property of other Maine public municipal corporations</t>
  </si>
  <si>
    <t>40d</t>
  </si>
  <si>
    <t xml:space="preserve">e.  </t>
  </si>
  <si>
    <t>Certain airport property of Maine public municipal corporations</t>
  </si>
  <si>
    <t>40e</t>
  </si>
  <si>
    <t>f.</t>
  </si>
  <si>
    <t>Landing area of privately owned airports with free public use</t>
  </si>
  <si>
    <t>40f</t>
  </si>
  <si>
    <t>g.</t>
  </si>
  <si>
    <t>Certain sewage disposal property of other Maine public municipal corporations</t>
  </si>
  <si>
    <t>40g</t>
  </si>
  <si>
    <t>- 4 -</t>
  </si>
  <si>
    <t>page 4</t>
  </si>
  <si>
    <t>EXEMPT PROPERTY, continued</t>
  </si>
  <si>
    <t>h.</t>
  </si>
  <si>
    <t>Property of benevolent and charitable institutions</t>
  </si>
  <si>
    <t>40h</t>
  </si>
  <si>
    <t>i.</t>
  </si>
  <si>
    <t>Property of literary and scientific institutions</t>
  </si>
  <si>
    <t>40i</t>
  </si>
  <si>
    <t>j.</t>
  </si>
  <si>
    <t>Property of veteran organizations:</t>
  </si>
  <si>
    <t>1) Total exempt value of veteran organizations</t>
  </si>
  <si>
    <t>40 j(1)</t>
  </si>
  <si>
    <r>
      <t xml:space="preserve">2) Exempt value attributable to purposes </t>
    </r>
    <r>
      <rPr>
        <b/>
        <sz val="10"/>
        <rFont val="Arial"/>
        <family val="2"/>
      </rPr>
      <t xml:space="preserve">other than </t>
    </r>
    <r>
      <rPr>
        <sz val="10"/>
        <rFont val="Arial"/>
        <family val="2"/>
      </rPr>
      <t>meetings,</t>
    </r>
  </si>
  <si>
    <r>
      <t xml:space="preserve">   ceremonials, or instruction facilities</t>
    </r>
    <r>
      <rPr>
        <b/>
        <sz val="10"/>
        <rFont val="Arial"/>
        <family val="2"/>
      </rPr>
      <t xml:space="preserve"> (reimbursable exemption).</t>
    </r>
  </si>
  <si>
    <t>40 j(2)</t>
  </si>
  <si>
    <t>k.</t>
  </si>
  <si>
    <t>Property of central labor councils, chambers of commerce, and boards of trade</t>
  </si>
  <si>
    <t xml:space="preserve">1) chambers of commerce or boards of trade </t>
  </si>
  <si>
    <t>40k(1)</t>
  </si>
  <si>
    <r>
      <t xml:space="preserve">2) central labor councils </t>
    </r>
    <r>
      <rPr>
        <b/>
        <sz val="10"/>
        <rFont val="Arial"/>
        <family val="2"/>
      </rPr>
      <t>(reimbursable exemption)</t>
    </r>
  </si>
  <si>
    <t>40k(2)</t>
  </si>
  <si>
    <t>l.</t>
  </si>
  <si>
    <t>Property of houses of religious worship and parsonages</t>
  </si>
  <si>
    <t>1) Number of parsonages within this municipality</t>
  </si>
  <si>
    <t>40 l(1)</t>
  </si>
  <si>
    <r>
      <t xml:space="preserve">2) Total </t>
    </r>
    <r>
      <rPr>
        <b/>
        <sz val="10"/>
        <rFont val="Arial"/>
        <family val="2"/>
      </rPr>
      <t>exempt</t>
    </r>
    <r>
      <rPr>
        <sz val="10"/>
        <rFont val="Arial"/>
        <family val="2"/>
      </rPr>
      <t xml:space="preserve"> value of those parsonages</t>
    </r>
  </si>
  <si>
    <t>40 l(2)</t>
  </si>
  <si>
    <r>
      <t xml:space="preserve">3) Total </t>
    </r>
    <r>
      <rPr>
        <b/>
        <sz val="10"/>
        <rFont val="Arial"/>
        <family val="2"/>
      </rPr>
      <t>taxable</t>
    </r>
    <r>
      <rPr>
        <sz val="10"/>
        <rFont val="Arial"/>
        <family val="2"/>
      </rPr>
      <t xml:space="preserve"> value of those parsonages</t>
    </r>
  </si>
  <si>
    <t>40 l(3)</t>
  </si>
  <si>
    <r>
      <t xml:space="preserve">4) Total </t>
    </r>
    <r>
      <rPr>
        <b/>
        <sz val="10"/>
        <rFont val="Arial"/>
        <family val="2"/>
      </rPr>
      <t>exempt</t>
    </r>
    <r>
      <rPr>
        <sz val="10"/>
        <rFont val="Arial"/>
        <family val="2"/>
      </rPr>
      <t xml:space="preserve"> value of all houses of religious worship (excluding parsonages)</t>
    </r>
  </si>
  <si>
    <t>40 l(4)</t>
  </si>
  <si>
    <t>Total exempt value of houses of religious worship and parsonages (40l(2) + 40l(4))</t>
  </si>
  <si>
    <t>40l</t>
  </si>
  <si>
    <t>m.</t>
  </si>
  <si>
    <t xml:space="preserve">Property owned or held in trust for fraternal organizations operating under the  </t>
  </si>
  <si>
    <t xml:space="preserve">lodge system (do not include college fraternities)  (§ 652(1)(H)) </t>
  </si>
  <si>
    <t>40m</t>
  </si>
  <si>
    <t>n.</t>
  </si>
  <si>
    <r>
      <t xml:space="preserve">Personal property </t>
    </r>
    <r>
      <rPr>
        <b/>
        <sz val="10"/>
        <rFont val="Arial"/>
        <family val="2"/>
      </rPr>
      <t>leased</t>
    </r>
    <r>
      <rPr>
        <sz val="10"/>
        <rFont val="Arial"/>
        <family val="2"/>
      </rPr>
      <t xml:space="preserve"> by a benevolent and charitable organization exempt from</t>
    </r>
  </si>
  <si>
    <t xml:space="preserve">taxation under § 501 of the Internal Revenue Code of 1954 and the primary </t>
  </si>
  <si>
    <t>purpose is the operation of a hospital licensed by the Dept. of Health and Human</t>
  </si>
  <si>
    <t>Services, health maintenance organization or blood bank  (§ 652(1)(K))</t>
  </si>
  <si>
    <t>40n</t>
  </si>
  <si>
    <r>
      <t xml:space="preserve">           (Value of property </t>
    </r>
    <r>
      <rPr>
        <u/>
        <sz val="8"/>
        <rFont val="Arial"/>
        <family val="2"/>
      </rPr>
      <t>owned</t>
    </r>
    <r>
      <rPr>
        <sz val="8"/>
        <rFont val="Arial"/>
        <family val="2"/>
      </rPr>
      <t xml:space="preserve"> by a hospital should be reported on line 40h)</t>
    </r>
  </si>
  <si>
    <t>o.</t>
  </si>
  <si>
    <t>Exempt value of real property of all persons determined to be legally blind</t>
  </si>
  <si>
    <t>(§ 654-A) ( $4,000 adjusted by certified ratio)</t>
  </si>
  <si>
    <t>40o</t>
  </si>
  <si>
    <t>p.</t>
  </si>
  <si>
    <t xml:space="preserve">Aqueducts, pipes and conduits of any corporation supplying a municipality </t>
  </si>
  <si>
    <t xml:space="preserve">with water (§ 656(1)(A)) </t>
  </si>
  <si>
    <t>40p</t>
  </si>
  <si>
    <t>q.</t>
  </si>
  <si>
    <r>
      <t xml:space="preserve">Animal waste storage facilities certified as exempt </t>
    </r>
    <r>
      <rPr>
        <b/>
        <sz val="10"/>
        <rFont val="Arial"/>
        <family val="2"/>
      </rPr>
      <t>(reimbursable exemption)</t>
    </r>
  </si>
  <si>
    <t>40q</t>
  </si>
  <si>
    <t>r.</t>
  </si>
  <si>
    <t>Pollution control facilities certified by the Department of Environmental Protection</t>
  </si>
  <si>
    <t>40r</t>
  </si>
  <si>
    <t>s.</t>
  </si>
  <si>
    <t>Snowmobile trail grooming equipment registered under 12 M.R.S. § 13113</t>
  </si>
  <si>
    <t>40s</t>
  </si>
  <si>
    <t>(reimbursable exemption)</t>
  </si>
  <si>
    <t>- 5 -</t>
  </si>
  <si>
    <t>page 5</t>
  </si>
  <si>
    <t>40t.</t>
  </si>
  <si>
    <r>
      <t xml:space="preserve">Veteran exemptions - </t>
    </r>
    <r>
      <rPr>
        <sz val="10"/>
        <rFont val="Arial"/>
        <family val="2"/>
      </rPr>
      <t>The following information is necessary in order to calculate reimbursement</t>
    </r>
  </si>
  <si>
    <r>
      <t xml:space="preserve">SECTION 1:  Veterans who served </t>
    </r>
    <r>
      <rPr>
        <b/>
        <u/>
        <sz val="10"/>
        <rFont val="Arial"/>
        <family val="2"/>
      </rPr>
      <t>during a federally recognized war period</t>
    </r>
    <r>
      <rPr>
        <b/>
        <sz val="10"/>
        <rFont val="Arial"/>
        <family val="2"/>
      </rPr>
      <t xml:space="preserve"> (lines 40t(1) - 40t(9))</t>
    </r>
  </si>
  <si>
    <t xml:space="preserve">NUMBER OF </t>
  </si>
  <si>
    <t>EXEMPTIONS</t>
  </si>
  <si>
    <t>EXEMPT VALUE</t>
  </si>
  <si>
    <t>Widower (post WWI):</t>
  </si>
  <si>
    <t>40t(1).</t>
  </si>
  <si>
    <t>Living male spouse or male parent of a deceased veteran</t>
  </si>
  <si>
    <t>40t(1)A</t>
  </si>
  <si>
    <t>40t(1)B</t>
  </si>
  <si>
    <t>Revocable Living Trusts (post WWI veteran/widow):</t>
  </si>
  <si>
    <t>TOTAL EXEMPT VALUE</t>
  </si>
  <si>
    <t>40t(2).</t>
  </si>
  <si>
    <t>40t(2)A</t>
  </si>
  <si>
    <t>40t(2)B</t>
  </si>
  <si>
    <t>40t(3).</t>
  </si>
  <si>
    <t>All other veteran beneficiaries (or their widows)</t>
  </si>
  <si>
    <t>40t(3)A</t>
  </si>
  <si>
    <t>40t(3)B</t>
  </si>
  <si>
    <t>WW I Veterans:</t>
  </si>
  <si>
    <t>40t(4).</t>
  </si>
  <si>
    <t>WW I veteran (or their widow) enlisted as Maine resident</t>
  </si>
  <si>
    <t>40t(4)A</t>
  </si>
  <si>
    <t>40t(4)B</t>
  </si>
  <si>
    <t>40t(5).</t>
  </si>
  <si>
    <t>WW I veteran (or their widow) enlisted as non-Maine resident</t>
  </si>
  <si>
    <t>40t(5)A</t>
  </si>
  <si>
    <t>40t(5)B</t>
  </si>
  <si>
    <t>40t(6).</t>
  </si>
  <si>
    <t>40t(6)A</t>
  </si>
  <si>
    <t>40t(6)B</t>
  </si>
  <si>
    <t>Cooperative Housing Corporation Veterans:</t>
  </si>
  <si>
    <t>40t(7).</t>
  </si>
  <si>
    <t>Qualifying Shareholder of Cooperative Housing Corporation</t>
  </si>
  <si>
    <t>40t(7)A</t>
  </si>
  <si>
    <t>40t(7)B</t>
  </si>
  <si>
    <t>All Other Veterans:</t>
  </si>
  <si>
    <t>40t(8).</t>
  </si>
  <si>
    <t>All other veterans (or their widows) enlisted as Maine residents</t>
  </si>
  <si>
    <t>40t(8)A</t>
  </si>
  <si>
    <t>40t(8)B</t>
  </si>
  <si>
    <t>40t(9).</t>
  </si>
  <si>
    <t>All other veterans (or their widows) enlisted as nonresidents</t>
  </si>
  <si>
    <t>40t(9)A</t>
  </si>
  <si>
    <t>40t(9)B</t>
  </si>
  <si>
    <r>
      <t xml:space="preserve">SECTION 2: Veterans who </t>
    </r>
    <r>
      <rPr>
        <b/>
        <u/>
        <sz val="9"/>
        <rFont val="Arial"/>
        <family val="2"/>
      </rPr>
      <t>did not serve during a federally recognized war period</t>
    </r>
    <r>
      <rPr>
        <b/>
        <sz val="9"/>
        <rFont val="Arial"/>
        <family val="2"/>
      </rPr>
      <t xml:space="preserve"> (lines 40t(10) - 40t(12)</t>
    </r>
  </si>
  <si>
    <t>NUMBER OF</t>
  </si>
  <si>
    <t>40t(10).</t>
  </si>
  <si>
    <t>Veteran (or their widow) disabled in the line of duty.</t>
  </si>
  <si>
    <t>40t(10)A</t>
  </si>
  <si>
    <t>40t(10)B</t>
  </si>
  <si>
    <t xml:space="preserve">         </t>
  </si>
  <si>
    <t>$</t>
  </si>
  <si>
    <t>40t(11).</t>
  </si>
  <si>
    <t>Veteran (or their widow) who served during the periods from</t>
  </si>
  <si>
    <t>8/24/1982 to 7/31/1984 and 12/20/1989 to 1/31/1990</t>
  </si>
  <si>
    <t>40t(11)A</t>
  </si>
  <si>
    <t>40t(11)B</t>
  </si>
  <si>
    <t>40t(12).</t>
  </si>
  <si>
    <t>Veteran (or their widow) who served during the period from</t>
  </si>
  <si>
    <r>
      <t xml:space="preserve">2/1/1955 to 5/7/1975, </t>
    </r>
    <r>
      <rPr>
        <b/>
        <sz val="10"/>
        <rFont val="Arial"/>
        <family val="2"/>
      </rPr>
      <t xml:space="preserve">but not </t>
    </r>
    <r>
      <rPr>
        <sz val="10"/>
        <rFont val="Arial"/>
        <family val="2"/>
      </rPr>
      <t>prior to 2/1/1955 or after 5/7/1975</t>
    </r>
  </si>
  <si>
    <t>40t(12)A</t>
  </si>
  <si>
    <t>40t(12)B</t>
  </si>
  <si>
    <t>40t(A)</t>
  </si>
  <si>
    <t>40t(B)</t>
  </si>
  <si>
    <t>- 6 -</t>
  </si>
  <si>
    <t>u.</t>
  </si>
  <si>
    <r>
      <t xml:space="preserve">Solar and wind energy equipment. </t>
    </r>
    <r>
      <rPr>
        <b/>
        <sz val="10"/>
        <rFont val="Arial"/>
        <family val="2"/>
      </rPr>
      <t>(reimbursable exemption)</t>
    </r>
  </si>
  <si>
    <t>40 u(1)</t>
  </si>
  <si>
    <t>40 u(2)</t>
  </si>
  <si>
    <t>3) Total exempt value of solar and wind energy equipment.</t>
  </si>
  <si>
    <t>40 u(3)</t>
  </si>
  <si>
    <t>v.</t>
  </si>
  <si>
    <t>Other.  The Laws of the State of Maine provide for exemption of quasi-municipal organizations such as authorities,</t>
  </si>
  <si>
    <t xml:space="preserve">districts and trust commissions.  </t>
  </si>
  <si>
    <r>
      <rPr>
        <u/>
        <sz val="10"/>
        <rFont val="Arial"/>
        <family val="2"/>
      </rPr>
      <t>Examples:</t>
    </r>
    <r>
      <rPr>
        <sz val="10"/>
        <rFont val="Arial"/>
        <family val="2"/>
      </rPr>
      <t xml:space="preserve">  30-A M.R.S. § 5114 provides for exemption of real and personal property of an Urban Renewal</t>
    </r>
  </si>
  <si>
    <t>Authority or Chapter 164, P. &amp;  S.L. of 1971 provides for exemption of real estate owned by the Cobbossee-</t>
  </si>
  <si>
    <r>
      <t>Annabessacook Authority.  (</t>
    </r>
    <r>
      <rPr>
        <i/>
        <sz val="10"/>
        <rFont val="Arial"/>
        <family val="2"/>
      </rPr>
      <t>See also</t>
    </r>
    <r>
      <rPr>
        <sz val="10"/>
        <rFont val="Arial"/>
        <family val="2"/>
      </rPr>
      <t xml:space="preserve"> 30-A M.R.S., § 5413,  Revenue Producing Municipal Facilities Act.)</t>
    </r>
  </si>
  <si>
    <t>Enter the full name of the organization in your municipality that has been granted exempt status through such</t>
  </si>
  <si>
    <t>a law, the provision of the law granting the exemption, and the estimated full value of real property.</t>
  </si>
  <si>
    <t>NAME OF ORGANIZATION</t>
  </si>
  <si>
    <t>PROVISION OF LAW</t>
  </si>
  <si>
    <t>TOTAL</t>
  </si>
  <si>
    <t>40v</t>
  </si>
  <si>
    <t>TOTAL VALUE OF ALL PROPERTY EXEMPTED BY LAW</t>
  </si>
  <si>
    <t>MUNICIPAL RECORDS</t>
  </si>
  <si>
    <t>41.</t>
  </si>
  <si>
    <t>Does your municipality have tax maps?</t>
  </si>
  <si>
    <t>41a</t>
  </si>
  <si>
    <t>YES/NO</t>
  </si>
  <si>
    <t xml:space="preserve">If yes, proceed to b, c, and d.  If no, move to line 42. </t>
  </si>
  <si>
    <t>Enter date/contractor name when maps were originally obtained.  (This does not refer to the annual updating of tax maps.)</t>
  </si>
  <si>
    <t xml:space="preserve">Date </t>
  </si>
  <si>
    <t>41b</t>
  </si>
  <si>
    <t>mm/dd/yyyy</t>
  </si>
  <si>
    <t>Name of contractor</t>
  </si>
  <si>
    <t>41c</t>
  </si>
  <si>
    <t xml:space="preserve">Are your tax maps PAPER, GIS, or CAD? </t>
  </si>
  <si>
    <t>41d</t>
  </si>
  <si>
    <t>42.</t>
  </si>
  <si>
    <t>Enter the number of land parcels in your municipality (not the number of tax bills)</t>
  </si>
  <si>
    <t>43.</t>
  </si>
  <si>
    <r>
      <t xml:space="preserve">Total </t>
    </r>
    <r>
      <rPr>
        <b/>
        <sz val="10"/>
        <rFont val="Arial"/>
        <family val="2"/>
      </rPr>
      <t>taxable</t>
    </r>
    <r>
      <rPr>
        <sz val="10"/>
        <rFont val="Arial"/>
        <family val="2"/>
      </rPr>
      <t xml:space="preserve"> </t>
    </r>
    <r>
      <rPr>
        <b/>
        <sz val="10"/>
        <rFont val="Arial"/>
        <family val="2"/>
      </rPr>
      <t>acreage</t>
    </r>
    <r>
      <rPr>
        <sz val="10"/>
        <rFont val="Arial"/>
        <family val="2"/>
      </rPr>
      <t xml:space="preserve"> in your municipality.</t>
    </r>
  </si>
  <si>
    <t>44.</t>
  </si>
  <si>
    <t>Have you/contractor completed professional town-wide revaluation?</t>
  </si>
  <si>
    <t>44a</t>
  </si>
  <si>
    <t>If yes, please answer the questions below.</t>
  </si>
  <si>
    <t>If no, please proceed to line 45.</t>
  </si>
  <si>
    <t xml:space="preserve">Did the revaluation include any of the following? </t>
  </si>
  <si>
    <t>44b (1)</t>
  </si>
  <si>
    <t>LAND</t>
  </si>
  <si>
    <t>Please enter each category with Yes or No.</t>
  </si>
  <si>
    <t>44b (2)</t>
  </si>
  <si>
    <t>BUILDINGS</t>
  </si>
  <si>
    <t>44b (3)</t>
  </si>
  <si>
    <t>PERSONAL PROPERTY</t>
  </si>
  <si>
    <t>Effective Date</t>
  </si>
  <si>
    <t>44c</t>
  </si>
  <si>
    <t>Contractor Name</t>
  </si>
  <si>
    <t>44d</t>
  </si>
  <si>
    <t xml:space="preserve">Cost </t>
  </si>
  <si>
    <t>44e</t>
  </si>
  <si>
    <t>- 7 -</t>
  </si>
  <si>
    <t>page 7</t>
  </si>
  <si>
    <t>MUNICIPAL RECORDS, continued</t>
  </si>
  <si>
    <t>45.</t>
  </si>
  <si>
    <t>Enter the best choice that describes how the municipality administers its assessment function. Choose</t>
  </si>
  <si>
    <r>
      <t xml:space="preserve">SINGLE ASSESSOR, ASSESSORS' AGENT </t>
    </r>
    <r>
      <rPr>
        <sz val="8"/>
        <rFont val="Arial"/>
        <family val="2"/>
      </rPr>
      <t>or</t>
    </r>
    <r>
      <rPr>
        <b/>
        <sz val="8"/>
        <rFont val="Arial"/>
        <family val="2"/>
      </rPr>
      <t xml:space="preserve"> BOARD OF ASSESSORS</t>
    </r>
    <r>
      <rPr>
        <b/>
        <sz val="10"/>
        <rFont val="Arial"/>
        <family val="2"/>
      </rPr>
      <t xml:space="preserve">. Include </t>
    </r>
    <r>
      <rPr>
        <sz val="10"/>
        <rFont val="Arial"/>
        <family val="2"/>
      </rPr>
      <t>the name of any single assessor or agent.</t>
    </r>
  </si>
  <si>
    <t>a) Function</t>
  </si>
  <si>
    <t>45a</t>
  </si>
  <si>
    <t>b) Name</t>
  </si>
  <si>
    <t>45b</t>
  </si>
  <si>
    <t>c) Email address</t>
  </si>
  <si>
    <t>45c</t>
  </si>
  <si>
    <t>46.</t>
  </si>
  <si>
    <t>Enter the beginning and ending dates of the fiscal year in your municipality.</t>
  </si>
  <si>
    <t>FROM  46a</t>
  </si>
  <si>
    <t>TO   46b</t>
  </si>
  <si>
    <t>47.</t>
  </si>
  <si>
    <t>48.</t>
  </si>
  <si>
    <t>48a</t>
  </si>
  <si>
    <t>48b</t>
  </si>
  <si>
    <t>48c</t>
  </si>
  <si>
    <t>48d</t>
  </si>
  <si>
    <t>49.</t>
  </si>
  <si>
    <t>Are your assessment records computerized?</t>
  </si>
  <si>
    <t>49a</t>
  </si>
  <si>
    <t xml:space="preserve">YES/NO                 </t>
  </si>
  <si>
    <t xml:space="preserve">                 Name of software used   49b</t>
  </si>
  <si>
    <t>50.</t>
  </si>
  <si>
    <r>
      <t xml:space="preserve">Has your municipality implemented a local property tax relief program under 36 M.R.S. </t>
    </r>
    <r>
      <rPr>
        <sz val="10"/>
        <rFont val="Calibri"/>
        <family val="2"/>
      </rPr>
      <t>§</t>
    </r>
    <r>
      <rPr>
        <sz val="10"/>
        <rFont val="Arial"/>
        <family val="2"/>
      </rPr>
      <t xml:space="preserve"> 6232(1)?</t>
    </r>
  </si>
  <si>
    <t xml:space="preserve">    50a</t>
  </si>
  <si>
    <t>How many people qualified?</t>
  </si>
  <si>
    <t>50b</t>
  </si>
  <si>
    <t>How much relief was granted?</t>
  </si>
  <si>
    <t>50c</t>
  </si>
  <si>
    <t>51.</t>
  </si>
  <si>
    <t>Has your municipality implemented a local senior volunteer tax credit program under 36 M.R.S. § 6232(1-A)?</t>
  </si>
  <si>
    <t>51a</t>
  </si>
  <si>
    <t>51b</t>
  </si>
  <si>
    <t>51c</t>
  </si>
  <si>
    <t>52.</t>
  </si>
  <si>
    <t>Has your municipality implemented a local property tax deferral for senior citizens under 36 M.R.S. § 6271?</t>
  </si>
  <si>
    <t>52a</t>
  </si>
  <si>
    <t>52b</t>
  </si>
  <si>
    <t>52c</t>
  </si>
  <si>
    <t>I/We, the Assessor(s) of the Municipality of</t>
  </si>
  <si>
    <t xml:space="preserve"> do state that the</t>
  </si>
  <si>
    <t>foregoing information contained herein is, to the best knowledge and belief of this office, reported correctly</t>
  </si>
  <si>
    <t>and that all of the requirements of the law have been followed in valuing, listing and submitting the information.</t>
  </si>
  <si>
    <t>ASSESSOR(S)</t>
  </si>
  <si>
    <t>SIGNATURES</t>
  </si>
  <si>
    <t>DATE</t>
  </si>
  <si>
    <t>- 8 -</t>
  </si>
  <si>
    <t>page 8</t>
  </si>
  <si>
    <t>County:</t>
  </si>
  <si>
    <t>VALUATION INFORMATION</t>
  </si>
  <si>
    <t>1.</t>
  </si>
  <si>
    <t xml:space="preserve">Enter the number and type of new, demolished and converted residential buildings in your municipality since </t>
  </si>
  <si>
    <t>One Family</t>
  </si>
  <si>
    <t>Two Family</t>
  </si>
  <si>
    <t>3-4 Family</t>
  </si>
  <si>
    <t>5 Family Plus</t>
  </si>
  <si>
    <t>Mobile Homes</t>
  </si>
  <si>
    <t>Seasonal Homes</t>
  </si>
  <si>
    <t>New</t>
  </si>
  <si>
    <t>Demolished</t>
  </si>
  <si>
    <t>Converted</t>
  </si>
  <si>
    <t>Valuation Increase (+)</t>
  </si>
  <si>
    <t>Valuation Loss (-)</t>
  </si>
  <si>
    <t>Net Increase/Loss</t>
  </si>
  <si>
    <t>2.</t>
  </si>
  <si>
    <t>full market value and additional machinery, equipment, etc.</t>
  </si>
  <si>
    <t xml:space="preserve"> "fire" or "mill closing", etc. giving the loss at full market value.</t>
  </si>
  <si>
    <t>used, adjustments, etc.</t>
  </si>
  <si>
    <t>- 9 -</t>
  </si>
  <si>
    <t>page 9</t>
  </si>
  <si>
    <t>BE SURE TO COMPLETE THIS FORM BEFORE FILLING IN THE TAX ASSESSMENT WARRANT</t>
  </si>
  <si>
    <t>Total taxable value of real estate</t>
  </si>
  <si>
    <t>(from page 1, line 6)</t>
  </si>
  <si>
    <t>Total taxable value of personal property</t>
  </si>
  <si>
    <t>(from page 1, line 10)</t>
  </si>
  <si>
    <t>Total taxable value of real estate and personal property (Line 1 plus line 2)</t>
  </si>
  <si>
    <t>(from page 1, line 11)</t>
  </si>
  <si>
    <t>Total exempt value for all homestead exemptions granted</t>
  </si>
  <si>
    <t>4a.</t>
  </si>
  <si>
    <t>(from Page 1, line 14f)</t>
  </si>
  <si>
    <t>Homestead exemption reimbursement value</t>
  </si>
  <si>
    <t>4b.</t>
  </si>
  <si>
    <t>Total exempt value of all BETE qualified property</t>
  </si>
  <si>
    <t>5a.</t>
  </si>
  <si>
    <t>(from page 2, line 15c)</t>
  </si>
  <si>
    <t>BETE exemption reimbursement value</t>
  </si>
  <si>
    <t>5b.</t>
  </si>
  <si>
    <t>Total valuation base (Line 3 + line 4b + line 5b)</t>
  </si>
  <si>
    <t>ASSESSMENTS</t>
  </si>
  <si>
    <t>County tax</t>
  </si>
  <si>
    <t>Municipal appropriation</t>
  </si>
  <si>
    <t>TIF financial plan amount</t>
  </si>
  <si>
    <t>(must match page 2, line 16c + 16d)</t>
  </si>
  <si>
    <t>Local education appropriation</t>
  </si>
  <si>
    <t>Total appropriations (Add lines 7 through 10)</t>
  </si>
  <si>
    <t>ALLOWABLE DEDUCTIONS</t>
  </si>
  <si>
    <t>Anticipated state municipal revenue sharing</t>
  </si>
  <si>
    <t>Other revenues: (All other revenues that have been formally</t>
  </si>
  <si>
    <t>appropriated to reduce the commitment such as excise tax revenue, T.G. reimbursement, renewable energy reimbursement,</t>
  </si>
  <si>
    <t>trust fund or bank interest income, appropriated surplus revenue, etc. (Do not include any homestead or BETE reimbursement)</t>
  </si>
  <si>
    <t>Total deductions (Line 12 plus line 13)</t>
  </si>
  <si>
    <t>Net to be raised by local property tax rate (Line 11 minus line 14)</t>
  </si>
  <si>
    <t>A</t>
  </si>
  <si>
    <t>B</t>
  </si>
  <si>
    <t>C</t>
  </si>
  <si>
    <t>x</t>
  </si>
  <si>
    <t xml:space="preserve"> =</t>
  </si>
  <si>
    <t>Maximum Allowable Tax</t>
  </si>
  <si>
    <t>(Amount from line 15)</t>
  </si>
  <si>
    <t>÷</t>
  </si>
  <si>
    <t>Minimum Tax Rate</t>
  </si>
  <si>
    <t>(Amount from line 6)</t>
  </si>
  <si>
    <t>Maximum Tax Rate</t>
  </si>
  <si>
    <t>(Amount from line 16)</t>
  </si>
  <si>
    <t>Tax for Commitment</t>
  </si>
  <si>
    <t>(Amount from line 3)</t>
  </si>
  <si>
    <t>(Selected Rate)</t>
  </si>
  <si>
    <t>(Enter on page 1, line 13)</t>
  </si>
  <si>
    <t>Maximum Overlay</t>
  </si>
  <si>
    <t>Homestead Reimbursement</t>
  </si>
  <si>
    <t>(Amount from line 4b.)</t>
  </si>
  <si>
    <t>(Enter on line 8, Assessment Warrant)</t>
  </si>
  <si>
    <t>BETE Reimbursement</t>
  </si>
  <si>
    <t>(Amount from line 5b.)</t>
  </si>
  <si>
    <t>(Enter on line 9, Assessment Warrant)</t>
  </si>
  <si>
    <t>-</t>
  </si>
  <si>
    <t>Overlay</t>
  </si>
  <si>
    <t>(Line 19 plus lines 21 and 22 )</t>
  </si>
  <si>
    <t>(Enter on line 5, Assessment Warrant)</t>
  </si>
  <si>
    <t xml:space="preserve">   (If Line 23 exceeds Line 20 select a lower tax rate.)</t>
  </si>
  <si>
    <t xml:space="preserve">Results from this completed form should be used to prepare the Municipal Tax Assessment Warrant, </t>
  </si>
  <si>
    <t>Certificate of Assessment to Municipal Treasurer and Municipal Valuation Return.</t>
  </si>
  <si>
    <t>- 10 -</t>
  </si>
  <si>
    <t>ENHANCED BUSINESS EQUIPMENT TAX EXEMPTION CALCULATION SHEET</t>
  </si>
  <si>
    <t>BE SURE TO COMPLETE AND FILE THIS FORM IN CONJUNCTION WITH THE TAX RATE FORM</t>
  </si>
  <si>
    <t>Standard BETE Reimbursement Computation</t>
  </si>
  <si>
    <t>(from page 2, line 15c.)</t>
  </si>
  <si>
    <t xml:space="preserve">Total exempt value of all BETE property located outside TIF Districts with captured assessed value (Line 1a. minus line 3b.) </t>
  </si>
  <si>
    <t xml:space="preserve">Value of all BETE qualified exempt property subject to standard reimbursement </t>
  </si>
  <si>
    <t>Enhanced Reimbursement if Personal Property Factor Exceeds 5% of Total Taxable Value</t>
  </si>
  <si>
    <t>Total taxable value of all business personal property</t>
  </si>
  <si>
    <t>Total taxable value of all real estate and personal property</t>
  </si>
  <si>
    <r>
      <t xml:space="preserve">Total value of all BETE qualified exempt property subject to </t>
    </r>
    <r>
      <rPr>
        <b/>
        <sz val="11"/>
        <rFont val="Arial"/>
        <family val="2"/>
      </rPr>
      <t xml:space="preserve">enhanced reimbursement </t>
    </r>
    <r>
      <rPr>
        <sz val="11"/>
        <rFont val="Arial"/>
        <family val="2"/>
      </rPr>
      <t>if not</t>
    </r>
  </si>
  <si>
    <t xml:space="preserve">located in a Municipal Retention TIF District  subject to a &gt; % of line 2.(f)            </t>
  </si>
  <si>
    <t>Personal property factor [(2a. + 1a.) / (2b. + 1a.)]</t>
  </si>
  <si>
    <t>Line 2d. / 2</t>
  </si>
  <si>
    <r>
      <t xml:space="preserve">Line 2(e) plus 50%  </t>
    </r>
    <r>
      <rPr>
        <b/>
        <sz val="10"/>
        <rFont val="Arial"/>
        <family val="2"/>
      </rPr>
      <t>(if line 2(d) is greater than 5%)</t>
    </r>
  </si>
  <si>
    <r>
      <t xml:space="preserve">Value of all BETE qualified exempt property subject to </t>
    </r>
    <r>
      <rPr>
        <b/>
        <sz val="11"/>
        <rFont val="Arial"/>
        <family val="2"/>
      </rPr>
      <t>Enhanced</t>
    </r>
    <r>
      <rPr>
        <sz val="10"/>
        <rFont val="Arial"/>
        <family val="2"/>
      </rPr>
      <t xml:space="preserve"> reimbursement</t>
    </r>
  </si>
  <si>
    <t>(if zero results see below)</t>
  </si>
  <si>
    <t>Municipal Retention Tax Increment Percentage</t>
  </si>
  <si>
    <t xml:space="preserve">Percentage of captured assessed value retained by the municipality and allocated </t>
  </si>
  <si>
    <t xml:space="preserve">for the municipality's own authorized TIF project costs approved as of 4/1/2008. </t>
  </si>
  <si>
    <t>(Defaults to Statutory Standard unless Municipal Retention % is greater than standard reimbursement)</t>
  </si>
  <si>
    <r>
      <t xml:space="preserve">Captured Assessed Value of </t>
    </r>
    <r>
      <rPr>
        <b/>
        <sz val="10"/>
        <rFont val="Arial"/>
        <family val="2"/>
      </rPr>
      <t>BETE</t>
    </r>
    <r>
      <rPr>
        <sz val="10"/>
        <rFont val="Arial"/>
        <family val="2"/>
      </rPr>
      <t xml:space="preserve"> qualified property located within TIF districts</t>
    </r>
  </si>
  <si>
    <t>Value of all TIF BETE qualified exempt property subject to reimbursement</t>
  </si>
  <si>
    <t>Total Reimbursable BETE Exempt Value</t>
  </si>
  <si>
    <r>
      <t xml:space="preserve">Total of all reimbursable BETE Exempt value   </t>
    </r>
    <r>
      <rPr>
        <b/>
        <sz val="10"/>
        <rFont val="Arial"/>
        <family val="2"/>
      </rPr>
      <t>1.(d) or 2.(g)+ 3.(c)</t>
    </r>
  </si>
  <si>
    <t>- 11 -</t>
  </si>
  <si>
    <r>
      <t xml:space="preserve">c. Total </t>
    </r>
    <r>
      <rPr>
        <b/>
        <sz val="10"/>
        <rFont val="Arial"/>
        <family val="2"/>
      </rPr>
      <t>value</t>
    </r>
    <r>
      <rPr>
        <sz val="10"/>
        <rFont val="Arial"/>
        <family val="2"/>
      </rPr>
      <t xml:space="preserve"> of withdrawal penalties assessed from 4/1/23 through 4/1/24</t>
    </r>
  </si>
  <si>
    <t>Property of any Maine public municipal corporation appropriated to public uses</t>
  </si>
  <si>
    <t>You may also file this return online using the Maine Tax Portal at: https://revenue.maine.gov.</t>
  </si>
  <si>
    <t xml:space="preserve">b. </t>
  </si>
  <si>
    <t>7.50% maximum</t>
  </si>
  <si>
    <t xml:space="preserve">Veterans with specially adapted housing (or their widow) </t>
  </si>
  <si>
    <t xml:space="preserve">Veterans with specially adapted housing or their unremarried widow. </t>
  </si>
  <si>
    <t>Veterans with specially adapted housing:</t>
  </si>
  <si>
    <t>1) Total number of new solar and wind energy equipment applications processed this year (4/1/2024 – 3/31/2025).</t>
  </si>
  <si>
    <t>2) Total number of solar and wind energy equipment applications approved this year (4/1/2024 – 3/31/2025).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</si>
</sst>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mm/dd/yy;@"/>
    <numFmt numFmtId="167" formatCode="m/d/yy;@"/>
    <numFmt numFmtId="168" formatCode="m/d;@"/>
    <numFmt numFmtId="169" formatCode="[$$-409]#,##0_);\([$$-409]#,##0\)"/>
    <numFmt numFmtId="170" formatCode="#,##0.00000_);\(#,##0.00000\)"/>
    <numFmt numFmtId="171" formatCode="0.0%"/>
    <numFmt numFmtId="172" formatCode="#,##0.0000000_);[Red]\(#,##0.0000000\)"/>
    <numFmt numFmtId="173" formatCode="#,##0.000000_);[Red]\(#,##0.000000\)"/>
    <numFmt numFmtId="174" formatCode="_(* #,##0_);_(* \(#,##0\);_(* &quot;-&quot;??_);_(@_)"/>
    <numFmt numFmtId="175" formatCode="#,##0.00000"/>
    <numFmt numFmtId="176" formatCode="#,##0.00000_);[Red]\(#,##0.00000\)"/>
  </numFmts>
  <fonts count="52" x14ac:knownFonts="1">
    <font>
      <sz val="10"/>
      <name val="Arial"/>
    </font>
    <font>
      <sz val="10"/>
      <name val="Arial"/>
      <family val="2"/>
    </font>
    <font>
      <b/>
      <sz val="8"/>
      <name val="Arial"/>
      <family val="2"/>
    </font>
    <font>
      <sz val="10"/>
      <name val="Times New Roman"/>
      <family val="1"/>
    </font>
    <font>
      <sz val="9"/>
      <name val="Times New Roman"/>
      <family val="1"/>
    </font>
    <font>
      <b/>
      <sz val="12"/>
      <name val="Arial"/>
      <family val="2"/>
    </font>
    <font>
      <sz val="9"/>
      <name val="Arial"/>
      <family val="2"/>
    </font>
    <font>
      <b/>
      <sz val="10"/>
      <name val="Times New Roman"/>
      <family val="1"/>
    </font>
    <font>
      <sz val="8"/>
      <name val="Times New Roman"/>
      <family val="1"/>
    </font>
    <font>
      <sz val="8"/>
      <name val="Arial"/>
      <family val="2"/>
    </font>
    <font>
      <sz val="11"/>
      <name val="Arial"/>
      <family val="2"/>
    </font>
    <font>
      <b/>
      <sz val="10"/>
      <name val="Arial"/>
      <family val="2"/>
    </font>
    <font>
      <sz val="12"/>
      <name val="Arial"/>
      <family val="2"/>
    </font>
    <font>
      <b/>
      <sz val="9"/>
      <name val="Arial"/>
      <family val="2"/>
    </font>
    <font>
      <b/>
      <u/>
      <sz val="10"/>
      <name val="Arial"/>
      <family val="2"/>
    </font>
    <font>
      <b/>
      <sz val="11"/>
      <name val="Arial"/>
      <family val="2"/>
    </font>
    <font>
      <u/>
      <sz val="10"/>
      <name val="Arial"/>
      <family val="2"/>
    </font>
    <font>
      <b/>
      <u/>
      <sz val="8"/>
      <name val="Arial"/>
      <family val="2"/>
    </font>
    <font>
      <b/>
      <u/>
      <sz val="9"/>
      <name val="Arial"/>
      <family val="2"/>
    </font>
    <font>
      <b/>
      <sz val="12"/>
      <name val="Wingdings"/>
      <charset val="2"/>
    </font>
    <font>
      <b/>
      <sz val="12"/>
      <color indexed="20"/>
      <name val="Arial"/>
      <family val="2"/>
    </font>
    <font>
      <sz val="12"/>
      <color indexed="20"/>
      <name val="Arial"/>
      <family val="2"/>
    </font>
    <font>
      <b/>
      <sz val="11"/>
      <color indexed="20"/>
      <name val="Arial"/>
      <family val="2"/>
    </font>
    <font>
      <sz val="11"/>
      <color indexed="20"/>
      <name val="Arial"/>
      <family val="2"/>
    </font>
    <font>
      <b/>
      <sz val="12"/>
      <color indexed="20"/>
      <name val="Helv"/>
    </font>
    <font>
      <b/>
      <sz val="10"/>
      <color indexed="20"/>
      <name val="Arial"/>
      <family val="2"/>
    </font>
    <font>
      <b/>
      <sz val="11"/>
      <color indexed="12"/>
      <name val="Arial"/>
      <family val="2"/>
    </font>
    <font>
      <b/>
      <sz val="12"/>
      <color indexed="12"/>
      <name val="Arial"/>
      <family val="2"/>
    </font>
    <font>
      <b/>
      <sz val="11"/>
      <color indexed="25"/>
      <name val="Arial"/>
      <family val="2"/>
    </font>
    <font>
      <b/>
      <sz val="12"/>
      <color indexed="25"/>
      <name val="Arial"/>
      <family val="2"/>
    </font>
    <font>
      <b/>
      <sz val="11"/>
      <color indexed="58"/>
      <name val="Arial"/>
      <family val="2"/>
    </font>
    <font>
      <sz val="9.5"/>
      <name val="Arial"/>
      <family val="2"/>
    </font>
    <font>
      <sz val="7"/>
      <name val="Arial"/>
      <family val="2"/>
    </font>
    <font>
      <b/>
      <sz val="7"/>
      <name val="Arial"/>
      <family val="2"/>
    </font>
    <font>
      <u/>
      <sz val="8"/>
      <name val="Arial"/>
      <family val="2"/>
    </font>
    <font>
      <sz val="48"/>
      <name val="Arial"/>
      <family val="2"/>
    </font>
    <font>
      <i/>
      <sz val="10"/>
      <name val="Arial"/>
      <family val="2"/>
    </font>
    <font>
      <b/>
      <sz val="48"/>
      <name val="Arial"/>
      <family val="2"/>
    </font>
    <font>
      <sz val="10"/>
      <color indexed="10"/>
      <name val="Arial"/>
      <family val="2"/>
    </font>
    <font>
      <b/>
      <u/>
      <sz val="12"/>
      <name val="Arial"/>
      <family val="2"/>
    </font>
    <font>
      <sz val="10"/>
      <color indexed="8"/>
      <name val="Arial"/>
      <family val="2"/>
    </font>
    <font>
      <sz val="10"/>
      <name val="Arial"/>
      <family val="2"/>
    </font>
    <font>
      <b/>
      <sz val="12"/>
      <name val="Times New Roman"/>
      <family val="1"/>
    </font>
    <font>
      <sz val="10"/>
      <name val="Webdings"/>
      <family val="1"/>
      <charset val="2"/>
    </font>
    <font>
      <sz val="10"/>
      <name val="Calibri"/>
      <family val="2"/>
    </font>
    <font>
      <sz val="10.5"/>
      <name val="Arial"/>
      <family val="2"/>
    </font>
    <font>
      <sz val="10"/>
      <color theme="1"/>
      <name val="Arial"/>
      <family val="2"/>
    </font>
    <font>
      <b/>
      <sz val="16"/>
      <name val="Arial"/>
      <family val="2"/>
    </font>
    <font>
      <b/>
      <sz val="14"/>
      <name val="Arial"/>
      <family val="2"/>
    </font>
    <font>
      <b/>
      <sz val="13"/>
      <name val="Arial"/>
      <family val="2"/>
    </font>
    <font>
      <sz val="14"/>
      <name val="Arial"/>
      <family val="2"/>
    </font>
    <font>
      <i/>
      <sz val="12"/>
      <name val="Arial"/>
      <family val="2"/>
    </font>
  </fonts>
  <fills count="11">
    <fill>
      <patternFill patternType="none"/>
    </fill>
    <fill>
      <patternFill patternType="gray125"/>
    </fill>
    <fill>
      <patternFill patternType="solid">
        <fgColor indexed="5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B8CCE4"/>
        <bgColor indexed="64"/>
      </patternFill>
    </fill>
    <fill>
      <patternFill patternType="solid">
        <fgColor indexed="9"/>
        <bgColor indexed="64"/>
      </patternFill>
    </fill>
    <fill>
      <patternFill patternType="solid">
        <fgColor theme="3" tint="0.79998168889431442"/>
        <bgColor indexed="64"/>
      </patternFill>
    </fill>
    <fill>
      <patternFill patternType="solid">
        <fgColor indexed="43"/>
        <bgColor indexed="64"/>
      </patternFill>
    </fill>
  </fills>
  <borders count="32">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hair">
        <color indexed="64"/>
      </right>
      <top/>
      <bottom/>
      <diagonal/>
    </border>
    <border>
      <left/>
      <right/>
      <top style="hair">
        <color indexed="64"/>
      </top>
      <bottom style="hair">
        <color indexed="64"/>
      </bottom>
      <diagonal/>
    </border>
    <border>
      <left/>
      <right/>
      <top style="hair">
        <color indexed="64"/>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hair">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41" fillId="0" borderId="0" applyFont="0" applyFill="0" applyBorder="0" applyAlignment="0" applyProtection="0"/>
  </cellStyleXfs>
  <cellXfs count="679">
    <xf numFmtId="0" fontId="0" fillId="0" borderId="0" xfId="0"/>
    <xf numFmtId="0" fontId="6" fillId="0" borderId="0" xfId="0" applyFont="1" applyAlignment="1">
      <alignment horizontal="center"/>
    </xf>
    <xf numFmtId="0" fontId="6" fillId="0" borderId="0" xfId="0" applyFont="1"/>
    <xf numFmtId="49" fontId="6" fillId="0" borderId="0" xfId="0" applyNumberFormat="1" applyFont="1"/>
    <xf numFmtId="0" fontId="6" fillId="0" borderId="0" xfId="0" applyFont="1" applyAlignment="1">
      <alignment horizontal="right"/>
    </xf>
    <xf numFmtId="0" fontId="11" fillId="0" borderId="0" xfId="0" applyFont="1"/>
    <xf numFmtId="5" fontId="5" fillId="0" borderId="12" xfId="1" applyNumberFormat="1" applyFont="1" applyBorder="1" applyAlignment="1" applyProtection="1">
      <alignment horizontal="right"/>
      <protection locked="0"/>
    </xf>
    <xf numFmtId="1" fontId="5" fillId="0" borderId="12" xfId="0" applyNumberFormat="1" applyFont="1" applyBorder="1" applyAlignment="1" applyProtection="1">
      <alignment horizontal="right"/>
      <protection locked="0"/>
    </xf>
    <xf numFmtId="2" fontId="5" fillId="0" borderId="12" xfId="0" applyNumberFormat="1" applyFont="1" applyBorder="1" applyAlignment="1" applyProtection="1">
      <alignment horizontal="right"/>
      <protection locked="0"/>
    </xf>
    <xf numFmtId="0" fontId="13" fillId="0" borderId="0" xfId="0" applyFont="1"/>
    <xf numFmtId="0" fontId="35" fillId="0" borderId="0" xfId="0" applyFont="1" applyAlignment="1">
      <alignment horizontal="right"/>
    </xf>
    <xf numFmtId="0" fontId="1" fillId="0" borderId="0" xfId="0" applyFont="1" applyAlignment="1">
      <alignment horizontal="center"/>
    </xf>
    <xf numFmtId="38" fontId="5" fillId="0" borderId="12" xfId="1" applyNumberFormat="1" applyFont="1" applyBorder="1" applyAlignment="1" applyProtection="1">
      <alignment horizontal="right"/>
      <protection locked="0"/>
    </xf>
    <xf numFmtId="38" fontId="5" fillId="0" borderId="12" xfId="1" applyNumberFormat="1" applyFont="1" applyFill="1" applyBorder="1" applyAlignment="1" applyProtection="1">
      <alignment horizontal="right"/>
      <protection locked="0"/>
    </xf>
    <xf numFmtId="38" fontId="5" fillId="5" borderId="12" xfId="1" applyNumberFormat="1" applyFont="1" applyFill="1" applyBorder="1" applyAlignment="1" applyProtection="1">
      <alignment horizontal="right"/>
    </xf>
    <xf numFmtId="8" fontId="5" fillId="5" borderId="12" xfId="1" applyNumberFormat="1" applyFont="1" applyFill="1" applyBorder="1" applyAlignment="1" applyProtection="1">
      <alignment horizontal="right"/>
    </xf>
    <xf numFmtId="38" fontId="5" fillId="0" borderId="13" xfId="1" applyNumberFormat="1" applyFont="1" applyFill="1" applyBorder="1" applyAlignment="1" applyProtection="1">
      <alignment horizontal="right"/>
      <protection locked="0"/>
    </xf>
    <xf numFmtId="38" fontId="5" fillId="0" borderId="13" xfId="0" applyNumberFormat="1" applyFont="1" applyBorder="1" applyAlignment="1" applyProtection="1">
      <alignment horizontal="right"/>
      <protection locked="0"/>
    </xf>
    <xf numFmtId="40" fontId="5" fillId="0" borderId="13" xfId="0" applyNumberFormat="1" applyFont="1" applyBorder="1" applyAlignment="1" applyProtection="1">
      <alignment horizontal="right"/>
      <protection locked="0"/>
    </xf>
    <xf numFmtId="37" fontId="5" fillId="0" borderId="12" xfId="1" applyNumberFormat="1" applyFont="1" applyBorder="1" applyAlignment="1" applyProtection="1">
      <alignment horizontal="right"/>
      <protection locked="0"/>
    </xf>
    <xf numFmtId="38" fontId="5" fillId="0" borderId="16" xfId="1" applyNumberFormat="1" applyFont="1" applyFill="1" applyBorder="1" applyAlignment="1" applyProtection="1">
      <alignment horizontal="right"/>
      <protection locked="0"/>
    </xf>
    <xf numFmtId="164" fontId="5" fillId="0" borderId="12" xfId="1" applyNumberFormat="1" applyFont="1" applyFill="1" applyBorder="1" applyAlignment="1" applyProtection="1">
      <alignment horizontal="right"/>
      <protection locked="0"/>
    </xf>
    <xf numFmtId="5" fontId="5" fillId="0" borderId="12" xfId="1" applyNumberFormat="1" applyFont="1" applyFill="1" applyBorder="1" applyAlignment="1" applyProtection="1">
      <alignment horizontal="right"/>
      <protection locked="0"/>
    </xf>
    <xf numFmtId="174" fontId="5" fillId="0" borderId="12" xfId="3" applyNumberFormat="1" applyFont="1" applyBorder="1" applyAlignment="1" applyProtection="1">
      <alignment horizontal="right"/>
      <protection locked="0"/>
    </xf>
    <xf numFmtId="0" fontId="6" fillId="6" borderId="0" xfId="0" applyFont="1" applyFill="1"/>
    <xf numFmtId="174" fontId="5" fillId="0" borderId="12" xfId="3" applyNumberFormat="1" applyFont="1" applyFill="1" applyBorder="1" applyAlignment="1" applyProtection="1">
      <alignment horizontal="right"/>
      <protection locked="0"/>
    </xf>
    <xf numFmtId="0" fontId="12" fillId="6" borderId="0" xfId="0" applyFont="1" applyFill="1"/>
    <xf numFmtId="14" fontId="5" fillId="0" borderId="12" xfId="0" applyNumberFormat="1" applyFont="1" applyBorder="1" applyAlignment="1" applyProtection="1">
      <alignment horizontal="center"/>
      <protection locked="0"/>
    </xf>
    <xf numFmtId="164" fontId="5" fillId="0" borderId="12" xfId="1" applyNumberFormat="1" applyFont="1" applyFill="1" applyBorder="1" applyAlignment="1" applyProtection="1">
      <alignment horizontal="center"/>
      <protection locked="0"/>
    </xf>
    <xf numFmtId="1" fontId="11" fillId="0" borderId="10" xfId="0" applyNumberFormat="1" applyFont="1" applyBorder="1" applyAlignment="1" applyProtection="1">
      <alignment horizontal="center" vertical="center"/>
      <protection locked="0"/>
    </xf>
    <xf numFmtId="5" fontId="11" fillId="0" borderId="10" xfId="1" applyNumberFormat="1" applyFont="1" applyBorder="1" applyAlignment="1" applyProtection="1">
      <alignment horizontal="center" vertical="center"/>
      <protection locked="0"/>
    </xf>
    <xf numFmtId="0" fontId="1" fillId="0" borderId="0" xfId="0" applyFont="1"/>
    <xf numFmtId="0" fontId="11" fillId="0" borderId="0" xfId="0" applyFont="1" applyAlignment="1">
      <alignment horizontal="center"/>
    </xf>
    <xf numFmtId="0" fontId="5" fillId="0" borderId="0" xfId="0" applyFont="1" applyAlignment="1">
      <alignment horizontal="center"/>
    </xf>
    <xf numFmtId="0" fontId="10" fillId="0" borderId="0" xfId="0" applyFont="1"/>
    <xf numFmtId="0" fontId="1" fillId="0" borderId="10" xfId="0" applyFont="1" applyBorder="1" applyAlignment="1">
      <alignment horizontal="center"/>
    </xf>
    <xf numFmtId="44" fontId="10" fillId="2" borderId="10" xfId="1" applyFont="1" applyFill="1" applyBorder="1" applyAlignment="1" applyProtection="1">
      <alignment horizontal="center" vertical="center"/>
    </xf>
    <xf numFmtId="5" fontId="11" fillId="2" borderId="10" xfId="1" applyNumberFormat="1" applyFont="1" applyFill="1" applyBorder="1" applyAlignment="1" applyProtection="1">
      <alignment horizontal="center" vertical="center"/>
    </xf>
    <xf numFmtId="5" fontId="11" fillId="7" borderId="11" xfId="1" applyNumberFormat="1" applyFont="1" applyFill="1" applyBorder="1" applyAlignment="1" applyProtection="1">
      <alignment horizontal="center" vertical="center"/>
    </xf>
    <xf numFmtId="0" fontId="5" fillId="0" borderId="0" xfId="0" applyFont="1"/>
    <xf numFmtId="0" fontId="2" fillId="0" borderId="0" xfId="0" applyFont="1"/>
    <xf numFmtId="0" fontId="19" fillId="0" borderId="0" xfId="0" applyFont="1" applyAlignment="1">
      <alignment horizontal="center"/>
    </xf>
    <xf numFmtId="0" fontId="1" fillId="0" borderId="0" xfId="0" applyFont="1" applyAlignment="1">
      <alignment horizontal="right"/>
    </xf>
    <xf numFmtId="0" fontId="6" fillId="0" borderId="0" xfId="0" applyFont="1" applyAlignment="1">
      <alignment horizontal="left"/>
    </xf>
    <xf numFmtId="0" fontId="5" fillId="0" borderId="0" xfId="0" applyFont="1" applyAlignment="1">
      <alignment horizontal="right"/>
    </xf>
    <xf numFmtId="0" fontId="11" fillId="0" borderId="7" xfId="0" applyFont="1" applyBorder="1"/>
    <xf numFmtId="0" fontId="11" fillId="0" borderId="5" xfId="0" applyFont="1" applyBorder="1"/>
    <xf numFmtId="0" fontId="31" fillId="0" borderId="0" xfId="0" applyFont="1"/>
    <xf numFmtId="0" fontId="12" fillId="0" borderId="0" xfId="0" applyFont="1"/>
    <xf numFmtId="14" fontId="5" fillId="0" borderId="14" xfId="0" applyNumberFormat="1" applyFont="1" applyBorder="1" applyAlignment="1" applyProtection="1">
      <alignment horizontal="center"/>
      <protection locked="0"/>
    </xf>
    <xf numFmtId="2" fontId="5" fillId="0" borderId="12" xfId="0" applyNumberFormat="1" applyFont="1" applyBorder="1" applyAlignment="1" applyProtection="1">
      <alignment horizontal="center"/>
      <protection locked="0"/>
    </xf>
    <xf numFmtId="0" fontId="5" fillId="0" borderId="12" xfId="0" applyFont="1" applyBorder="1" applyAlignment="1" applyProtection="1">
      <alignment horizontal="center"/>
      <protection locked="0"/>
    </xf>
    <xf numFmtId="164" fontId="5" fillId="0" borderId="16" xfId="1" applyNumberFormat="1" applyFont="1" applyBorder="1" applyProtection="1">
      <protection locked="0"/>
    </xf>
    <xf numFmtId="1" fontId="5" fillId="0" borderId="13" xfId="0" applyNumberFormat="1" applyFont="1" applyBorder="1" applyProtection="1">
      <protection locked="0"/>
    </xf>
    <xf numFmtId="0" fontId="43" fillId="0" borderId="0" xfId="0" applyFont="1"/>
    <xf numFmtId="165" fontId="5" fillId="0" borderId="0" xfId="1" applyNumberFormat="1" applyFont="1" applyBorder="1" applyAlignment="1" applyProtection="1">
      <alignment horizontal="right"/>
    </xf>
    <xf numFmtId="0" fontId="12" fillId="0" borderId="1" xfId="0" applyFont="1" applyBorder="1"/>
    <xf numFmtId="0" fontId="5" fillId="0" borderId="7" xfId="1" applyNumberFormat="1" applyFont="1" applyFill="1" applyBorder="1" applyAlignment="1" applyProtection="1">
      <alignment horizontal="right"/>
    </xf>
    <xf numFmtId="0" fontId="38" fillId="0" borderId="0" xfId="0" applyFont="1"/>
    <xf numFmtId="165" fontId="5" fillId="0" borderId="0" xfId="1" applyNumberFormat="1" applyFont="1" applyFill="1" applyBorder="1" applyAlignment="1" applyProtection="1">
      <alignment horizontal="right"/>
    </xf>
    <xf numFmtId="0" fontId="5" fillId="0" borderId="1" xfId="0" applyFont="1" applyBorder="1"/>
    <xf numFmtId="164" fontId="12" fillId="0" borderId="0" xfId="1" applyNumberFormat="1" applyFont="1" applyFill="1" applyBorder="1" applyAlignment="1" applyProtection="1">
      <alignment horizontal="right"/>
    </xf>
    <xf numFmtId="49" fontId="1" fillId="0" borderId="0" xfId="0" applyNumberFormat="1" applyFont="1"/>
    <xf numFmtId="0" fontId="5" fillId="0" borderId="5" xfId="0" applyFont="1" applyBorder="1" applyAlignment="1">
      <alignment horizontal="right"/>
    </xf>
    <xf numFmtId="0" fontId="1" fillId="0" borderId="6" xfId="0" applyFont="1" applyBorder="1" applyAlignment="1">
      <alignment horizontal="right"/>
    </xf>
    <xf numFmtId="164" fontId="12" fillId="0" borderId="1" xfId="1" applyNumberFormat="1" applyFont="1" applyFill="1" applyBorder="1" applyAlignment="1" applyProtection="1">
      <alignment horizontal="left"/>
    </xf>
    <xf numFmtId="164" fontId="5" fillId="0" borderId="0" xfId="1" applyNumberFormat="1" applyFont="1" applyFill="1" applyBorder="1" applyAlignment="1" applyProtection="1">
      <alignment horizontal="right"/>
    </xf>
    <xf numFmtId="44" fontId="12" fillId="0" borderId="1" xfId="1" applyFont="1" applyFill="1" applyBorder="1" applyProtection="1"/>
    <xf numFmtId="0" fontId="12" fillId="0" borderId="0" xfId="0" applyFont="1" applyAlignment="1">
      <alignment horizontal="right"/>
    </xf>
    <xf numFmtId="0" fontId="6" fillId="0" borderId="1" xfId="0" applyFont="1" applyBorder="1"/>
    <xf numFmtId="40" fontId="5" fillId="5" borderId="12" xfId="0" applyNumberFormat="1" applyFont="1" applyFill="1" applyBorder="1" applyAlignment="1">
      <alignment horizontal="right"/>
    </xf>
    <xf numFmtId="44" fontId="5" fillId="0" borderId="0" xfId="1" applyFont="1" applyBorder="1" applyProtection="1"/>
    <xf numFmtId="0" fontId="12" fillId="0" borderId="0" xfId="0" applyFont="1" applyAlignment="1">
      <alignment horizontal="center"/>
    </xf>
    <xf numFmtId="2" fontId="5" fillId="0" borderId="0" xfId="0" applyNumberFormat="1" applyFont="1" applyAlignment="1">
      <alignment horizontal="right"/>
    </xf>
    <xf numFmtId="1" fontId="5" fillId="0" borderId="0" xfId="0" applyNumberFormat="1" applyFont="1" applyAlignment="1">
      <alignment horizontal="right"/>
    </xf>
    <xf numFmtId="0" fontId="12" fillId="0" borderId="9" xfId="0" applyFont="1" applyBorder="1" applyAlignment="1">
      <alignment horizontal="center"/>
    </xf>
    <xf numFmtId="0" fontId="38" fillId="0" borderId="1" xfId="0" applyFont="1" applyBorder="1"/>
    <xf numFmtId="0" fontId="11" fillId="0" borderId="0" xfId="0" applyFont="1" applyAlignment="1">
      <alignment horizontal="left"/>
    </xf>
    <xf numFmtId="40" fontId="5" fillId="0" borderId="0" xfId="0" applyNumberFormat="1" applyFont="1"/>
    <xf numFmtId="0" fontId="1" fillId="0" borderId="0" xfId="0" applyFont="1" applyAlignment="1">
      <alignment vertical="top"/>
    </xf>
    <xf numFmtId="37" fontId="5" fillId="0" borderId="0" xfId="0" applyNumberFormat="1" applyFont="1" applyAlignment="1">
      <alignment horizontal="right"/>
    </xf>
    <xf numFmtId="0" fontId="6" fillId="0" borderId="5" xfId="0" applyFont="1" applyBorder="1"/>
    <xf numFmtId="7" fontId="5" fillId="0" borderId="0" xfId="1" applyNumberFormat="1" applyFont="1" applyBorder="1" applyAlignment="1" applyProtection="1">
      <alignment horizontal="right"/>
    </xf>
    <xf numFmtId="0" fontId="5" fillId="0" borderId="8" xfId="0" applyFont="1" applyBorder="1" applyAlignment="1">
      <alignment horizontal="right"/>
    </xf>
    <xf numFmtId="0" fontId="5" fillId="0" borderId="7" xfId="0" applyFont="1" applyBorder="1" applyAlignment="1">
      <alignment horizontal="right"/>
    </xf>
    <xf numFmtId="165" fontId="5" fillId="0" borderId="5" xfId="1" applyNumberFormat="1" applyFont="1" applyBorder="1" applyAlignment="1" applyProtection="1">
      <alignment horizontal="right"/>
    </xf>
    <xf numFmtId="37" fontId="5" fillId="3" borderId="12" xfId="1" applyNumberFormat="1" applyFont="1" applyFill="1" applyBorder="1" applyAlignment="1" applyProtection="1">
      <alignment horizontal="right"/>
    </xf>
    <xf numFmtId="165" fontId="5" fillId="0" borderId="8" xfId="1" applyNumberFormat="1" applyFont="1" applyFill="1" applyBorder="1" applyAlignment="1" applyProtection="1">
      <alignment horizontal="right"/>
    </xf>
    <xf numFmtId="165" fontId="5" fillId="0" borderId="0" xfId="0" applyNumberFormat="1" applyFont="1" applyAlignment="1">
      <alignment horizontal="right"/>
    </xf>
    <xf numFmtId="165" fontId="5" fillId="0" borderId="0" xfId="0" applyNumberFormat="1" applyFont="1"/>
    <xf numFmtId="49" fontId="3" fillId="0" borderId="0" xfId="0" applyNumberFormat="1" applyFont="1"/>
    <xf numFmtId="0" fontId="3" fillId="0" borderId="0" xfId="0" applyFont="1"/>
    <xf numFmtId="0" fontId="3" fillId="0" borderId="0" xfId="0" applyFont="1" applyAlignment="1">
      <alignment horizontal="right"/>
    </xf>
    <xf numFmtId="165" fontId="42" fillId="0" borderId="0" xfId="0" applyNumberFormat="1" applyFont="1" applyAlignment="1">
      <alignment horizontal="right"/>
    </xf>
    <xf numFmtId="0" fontId="3" fillId="0" borderId="0" xfId="0" applyFont="1" applyAlignment="1">
      <alignment horizontal="left"/>
    </xf>
    <xf numFmtId="49" fontId="3" fillId="0" borderId="0" xfId="0" applyNumberFormat="1" applyFont="1" applyAlignment="1">
      <alignment horizontal="center"/>
    </xf>
    <xf numFmtId="0" fontId="42" fillId="0" borderId="0" xfId="0" applyFont="1"/>
    <xf numFmtId="0" fontId="3" fillId="0" borderId="0" xfId="0" applyFont="1" applyAlignment="1">
      <alignment horizontal="center"/>
    </xf>
    <xf numFmtId="49" fontId="4" fillId="0" borderId="0" xfId="0" applyNumberFormat="1" applyFont="1" applyAlignment="1">
      <alignment horizontal="center"/>
    </xf>
    <xf numFmtId="49" fontId="42" fillId="0" borderId="0" xfId="0" applyNumberFormat="1" applyFont="1" applyAlignment="1">
      <alignment horizontal="center"/>
    </xf>
    <xf numFmtId="5" fontId="5" fillId="0" borderId="0" xfId="1" applyNumberFormat="1" applyFont="1" applyBorder="1" applyAlignment="1" applyProtection="1">
      <alignment horizontal="right"/>
    </xf>
    <xf numFmtId="44" fontId="3" fillId="0" borderId="0" xfId="1" applyFont="1" applyBorder="1" applyProtection="1"/>
    <xf numFmtId="0" fontId="42" fillId="0" borderId="0" xfId="0" applyFont="1" applyAlignment="1">
      <alignment horizontal="right"/>
    </xf>
    <xf numFmtId="49" fontId="3" fillId="0" borderId="0" xfId="0" applyNumberFormat="1" applyFont="1" applyAlignment="1">
      <alignment horizontal="right"/>
    </xf>
    <xf numFmtId="0" fontId="3" fillId="0" borderId="0" xfId="0" applyFont="1" applyAlignment="1">
      <alignment vertical="top"/>
    </xf>
    <xf numFmtId="0" fontId="42" fillId="0" borderId="5" xfId="0" applyFont="1" applyBorder="1" applyAlignment="1">
      <alignment horizontal="right"/>
    </xf>
    <xf numFmtId="0" fontId="7" fillId="0" borderId="0" xfId="0" applyFont="1" applyAlignment="1">
      <alignment horizontal="center"/>
    </xf>
    <xf numFmtId="0" fontId="8" fillId="0" borderId="0" xfId="0" applyFont="1" applyAlignment="1">
      <alignment horizontal="center"/>
    </xf>
    <xf numFmtId="0" fontId="1" fillId="0" borderId="0" xfId="0" applyFont="1" applyAlignment="1">
      <alignment horizontal="left"/>
    </xf>
    <xf numFmtId="0" fontId="11" fillId="0" borderId="17" xfId="0" applyFont="1" applyBorder="1" applyAlignment="1">
      <alignment horizontal="center"/>
    </xf>
    <xf numFmtId="0" fontId="43" fillId="0" borderId="0" xfId="0" applyFont="1" applyProtection="1">
      <protection locked="0"/>
    </xf>
    <xf numFmtId="164" fontId="5" fillId="0" borderId="0" xfId="0" applyNumberFormat="1" applyFont="1" applyAlignment="1">
      <alignment horizontal="center"/>
    </xf>
    <xf numFmtId="0" fontId="5" fillId="0" borderId="9" xfId="0" applyFont="1" applyBorder="1" applyAlignment="1">
      <alignment horizontal="center"/>
    </xf>
    <xf numFmtId="0" fontId="5" fillId="0" borderId="9" xfId="0" applyFont="1" applyBorder="1"/>
    <xf numFmtId="37" fontId="5" fillId="7" borderId="12" xfId="1" applyNumberFormat="1" applyFont="1" applyFill="1" applyBorder="1" applyAlignment="1" applyProtection="1">
      <alignment horizontal="right"/>
    </xf>
    <xf numFmtId="49" fontId="11" fillId="0" borderId="0" xfId="0" applyNumberFormat="1" applyFont="1"/>
    <xf numFmtId="37" fontId="5" fillId="5" borderId="10" xfId="1" applyNumberFormat="1" applyFont="1" applyFill="1" applyBorder="1" applyAlignment="1" applyProtection="1">
      <alignment horizontal="right"/>
    </xf>
    <xf numFmtId="0" fontId="11" fillId="0" borderId="9" xfId="0" applyFont="1" applyBorder="1"/>
    <xf numFmtId="0" fontId="11" fillId="0" borderId="9" xfId="0" applyFont="1" applyBorder="1" applyAlignment="1">
      <alignment horizontal="left"/>
    </xf>
    <xf numFmtId="165" fontId="11" fillId="0" borderId="0" xfId="0" applyNumberFormat="1" applyFont="1"/>
    <xf numFmtId="0" fontId="5" fillId="0" borderId="8" xfId="0" applyFont="1" applyBorder="1" applyAlignment="1">
      <alignment horizontal="left"/>
    </xf>
    <xf numFmtId="0" fontId="1" fillId="0" borderId="5" xfId="0" applyFont="1" applyBorder="1" applyAlignment="1">
      <alignment horizontal="center"/>
    </xf>
    <xf numFmtId="0" fontId="1" fillId="6" borderId="0" xfId="0" applyFont="1" applyFill="1"/>
    <xf numFmtId="0" fontId="9" fillId="6" borderId="0" xfId="0" applyFont="1" applyFill="1"/>
    <xf numFmtId="0" fontId="1" fillId="0" borderId="0" xfId="0" applyFont="1" applyProtection="1">
      <protection locked="0"/>
    </xf>
    <xf numFmtId="0" fontId="1" fillId="0" borderId="1" xfId="0" applyFont="1" applyBorder="1"/>
    <xf numFmtId="49" fontId="1" fillId="0" borderId="0" xfId="0" applyNumberFormat="1" applyFont="1" applyAlignment="1">
      <alignment vertical="top"/>
    </xf>
    <xf numFmtId="49" fontId="1" fillId="0" borderId="1" xfId="0" applyNumberFormat="1" applyFont="1" applyBorder="1"/>
    <xf numFmtId="0" fontId="1" fillId="0" borderId="1" xfId="0" applyFont="1" applyBorder="1" applyAlignment="1">
      <alignment horizontal="center"/>
    </xf>
    <xf numFmtId="0" fontId="1" fillId="0" borderId="6" xfId="0" applyFont="1" applyBorder="1"/>
    <xf numFmtId="0" fontId="1" fillId="0" borderId="0" xfId="0" quotePrefix="1" applyFont="1" applyAlignment="1">
      <alignment horizontal="center"/>
    </xf>
    <xf numFmtId="44" fontId="1" fillId="0" borderId="0" xfId="1" applyFont="1" applyBorder="1" applyProtection="1"/>
    <xf numFmtId="0" fontId="1" fillId="0" borderId="9" xfId="0" applyFont="1" applyBorder="1"/>
    <xf numFmtId="0" fontId="1" fillId="0" borderId="1" xfId="0" applyFont="1" applyBorder="1" applyAlignment="1">
      <alignment horizontal="right"/>
    </xf>
    <xf numFmtId="0" fontId="1" fillId="0" borderId="0" xfId="0" applyFont="1" applyAlignment="1">
      <alignment horizontal="center" vertical="top"/>
    </xf>
    <xf numFmtId="49" fontId="1" fillId="0" borderId="0" xfId="0" applyNumberFormat="1" applyFont="1" applyAlignment="1">
      <alignment horizontal="right"/>
    </xf>
    <xf numFmtId="165" fontId="1" fillId="0" borderId="0" xfId="0" applyNumberFormat="1" applyFont="1" applyAlignment="1">
      <alignment horizontal="right"/>
    </xf>
    <xf numFmtId="44" fontId="1" fillId="0" borderId="0" xfId="1" applyFont="1" applyBorder="1" applyAlignment="1" applyProtection="1"/>
    <xf numFmtId="0" fontId="9" fillId="0" borderId="0" xfId="0" applyFont="1" applyAlignment="1">
      <alignment horizontal="left"/>
    </xf>
    <xf numFmtId="0" fontId="9" fillId="0" borderId="0" xfId="0" applyFont="1"/>
    <xf numFmtId="0" fontId="1" fillId="0" borderId="5" xfId="0" applyFont="1" applyBorder="1"/>
    <xf numFmtId="0" fontId="1" fillId="0" borderId="8" xfId="0" applyFont="1" applyBorder="1"/>
    <xf numFmtId="0" fontId="1" fillId="0" borderId="8" xfId="0" applyFont="1" applyBorder="1" applyAlignment="1">
      <alignment horizontal="right"/>
    </xf>
    <xf numFmtId="0" fontId="1" fillId="0" borderId="7" xfId="0" applyFont="1" applyBorder="1"/>
    <xf numFmtId="0" fontId="1" fillId="0" borderId="8" xfId="0" applyFont="1" applyBorder="1" applyAlignment="1">
      <alignment horizontal="center"/>
    </xf>
    <xf numFmtId="166" fontId="1" fillId="0" borderId="0" xfId="0" applyNumberFormat="1" applyFont="1" applyAlignment="1">
      <alignment horizontal="right"/>
    </xf>
    <xf numFmtId="0" fontId="1" fillId="0" borderId="9" xfId="0" applyFont="1" applyBorder="1" applyAlignment="1">
      <alignment horizontal="center"/>
    </xf>
    <xf numFmtId="168" fontId="1" fillId="0" borderId="9" xfId="0" applyNumberFormat="1" applyFont="1" applyBorder="1" applyAlignment="1">
      <alignment horizontal="center"/>
    </xf>
    <xf numFmtId="0" fontId="1" fillId="0" borderId="5" xfId="0" applyFont="1" applyBorder="1" applyAlignment="1">
      <alignment horizontal="right"/>
    </xf>
    <xf numFmtId="49" fontId="1" fillId="0" borderId="6" xfId="0" applyNumberFormat="1" applyFont="1" applyBorder="1" applyAlignment="1">
      <alignment horizontal="right"/>
    </xf>
    <xf numFmtId="0" fontId="1" fillId="0" borderId="0" xfId="0" applyFont="1" applyAlignment="1">
      <alignment horizontal="justify"/>
    </xf>
    <xf numFmtId="0" fontId="1" fillId="0" borderId="10" xfId="0" applyFont="1" applyBorder="1"/>
    <xf numFmtId="0" fontId="1" fillId="0" borderId="10" xfId="0" applyFont="1" applyBorder="1" applyAlignment="1">
      <alignment horizontal="left"/>
    </xf>
    <xf numFmtId="0" fontId="1" fillId="2" borderId="10" xfId="0" applyFont="1" applyFill="1" applyBorder="1"/>
    <xf numFmtId="0" fontId="1" fillId="2" borderId="10" xfId="0" applyFont="1" applyFill="1" applyBorder="1" applyAlignment="1">
      <alignment horizontal="left"/>
    </xf>
    <xf numFmtId="0" fontId="1" fillId="0" borderId="11" xfId="0" applyFont="1" applyBorder="1" applyAlignment="1">
      <alignment horizontal="left"/>
    </xf>
    <xf numFmtId="0" fontId="9" fillId="6" borderId="0" xfId="0" applyFont="1" applyFill="1" applyAlignment="1">
      <alignment horizontal="center"/>
    </xf>
    <xf numFmtId="44" fontId="1" fillId="0" borderId="0" xfId="1" applyFont="1" applyBorder="1"/>
    <xf numFmtId="164" fontId="6" fillId="0" borderId="0" xfId="0" applyNumberFormat="1" applyFont="1" applyAlignment="1">
      <alignment horizontal="right"/>
    </xf>
    <xf numFmtId="37" fontId="5" fillId="0" borderId="0" xfId="0" applyNumberFormat="1" applyFont="1" applyAlignment="1" applyProtection="1">
      <alignment horizontal="right"/>
      <protection locked="0"/>
    </xf>
    <xf numFmtId="165" fontId="5" fillId="0" borderId="12" xfId="1" applyNumberFormat="1" applyFont="1" applyBorder="1" applyAlignment="1" applyProtection="1">
      <alignment horizontal="right"/>
      <protection locked="0"/>
    </xf>
    <xf numFmtId="165" fontId="1" fillId="0" borderId="7" xfId="1" applyNumberFormat="1" applyFont="1" applyBorder="1" applyAlignment="1">
      <alignment horizontal="right"/>
    </xf>
    <xf numFmtId="0" fontId="1" fillId="0" borderId="0" xfId="0" applyFont="1" applyAlignment="1">
      <alignment vertical="center"/>
    </xf>
    <xf numFmtId="0" fontId="3" fillId="0" borderId="0" xfId="0" applyFont="1" applyAlignment="1">
      <alignment vertical="center"/>
    </xf>
    <xf numFmtId="0" fontId="9" fillId="0" borderId="1" xfId="0" applyFont="1" applyBorder="1"/>
    <xf numFmtId="0" fontId="2" fillId="0" borderId="1" xfId="0" applyFont="1" applyBorder="1" applyAlignment="1">
      <alignment horizontal="center"/>
    </xf>
    <xf numFmtId="0" fontId="2" fillId="0" borderId="1" xfId="0" applyFont="1" applyBorder="1"/>
    <xf numFmtId="0" fontId="9" fillId="0" borderId="1" xfId="0" applyFont="1" applyBorder="1" applyAlignment="1">
      <alignment horizontal="center"/>
    </xf>
    <xf numFmtId="0" fontId="9" fillId="0" borderId="1" xfId="0" applyFont="1" applyBorder="1" applyAlignment="1">
      <alignment horizontal="right"/>
    </xf>
    <xf numFmtId="0" fontId="9" fillId="0" borderId="0" xfId="0" applyFont="1" applyAlignment="1">
      <alignment horizontal="center"/>
    </xf>
    <xf numFmtId="0" fontId="2" fillId="0" borderId="0" xfId="0" applyFont="1" applyAlignment="1">
      <alignment horizontal="center"/>
    </xf>
    <xf numFmtId="0" fontId="9" fillId="0" borderId="0" xfId="0" applyFont="1" applyAlignment="1">
      <alignment horizontal="right"/>
    </xf>
    <xf numFmtId="0" fontId="9" fillId="0" borderId="24" xfId="0" applyFont="1" applyBorder="1"/>
    <xf numFmtId="0" fontId="11" fillId="0" borderId="18" xfId="0" applyFont="1" applyBorder="1"/>
    <xf numFmtId="0" fontId="2" fillId="0" borderId="18" xfId="0" applyFont="1" applyBorder="1"/>
    <xf numFmtId="0" fontId="9" fillId="0" borderId="18" xfId="0" applyFont="1" applyBorder="1" applyAlignment="1">
      <alignment horizontal="center"/>
    </xf>
    <xf numFmtId="0" fontId="34" fillId="0" borderId="18" xfId="0" applyFont="1" applyBorder="1" applyAlignment="1">
      <alignment horizontal="center"/>
    </xf>
    <xf numFmtId="0" fontId="34" fillId="0" borderId="18" xfId="0" applyFont="1" applyBorder="1"/>
    <xf numFmtId="0" fontId="18" fillId="0" borderId="18" xfId="0" applyFont="1" applyBorder="1" applyAlignment="1">
      <alignment horizontal="right"/>
    </xf>
    <xf numFmtId="165" fontId="39" fillId="0" borderId="18" xfId="1" applyNumberFormat="1" applyFont="1" applyFill="1" applyBorder="1" applyAlignment="1">
      <alignment horizontal="center"/>
    </xf>
    <xf numFmtId="0" fontId="9" fillId="0" borderId="19" xfId="0" applyFont="1" applyBorder="1"/>
    <xf numFmtId="0" fontId="9" fillId="0" borderId="21" xfId="0" applyFont="1" applyBorder="1"/>
    <xf numFmtId="0" fontId="2" fillId="0" borderId="0" xfId="0" applyFont="1" applyAlignment="1">
      <alignment horizontal="right"/>
    </xf>
    <xf numFmtId="0" fontId="9" fillId="0" borderId="20" xfId="0" applyFont="1" applyBorder="1"/>
    <xf numFmtId="0" fontId="6" fillId="0" borderId="6" xfId="0" applyFont="1" applyBorder="1" applyAlignment="1">
      <alignment horizontal="right"/>
    </xf>
    <xf numFmtId="49" fontId="9" fillId="0" borderId="0" xfId="0" applyNumberFormat="1" applyFont="1"/>
    <xf numFmtId="165" fontId="11" fillId="0" borderId="0" xfId="1" applyNumberFormat="1" applyFont="1" applyBorder="1" applyAlignment="1">
      <alignment horizontal="center"/>
    </xf>
    <xf numFmtId="6" fontId="2" fillId="0" borderId="0" xfId="0" applyNumberFormat="1" applyFont="1" applyAlignment="1">
      <alignment horizontal="center"/>
    </xf>
    <xf numFmtId="0" fontId="13" fillId="0" borderId="0" xfId="0" applyFont="1" applyAlignment="1">
      <alignment horizontal="right"/>
    </xf>
    <xf numFmtId="165" fontId="9" fillId="0" borderId="0" xfId="0" applyNumberFormat="1" applyFont="1"/>
    <xf numFmtId="1" fontId="11" fillId="0" borderId="0" xfId="0" applyNumberFormat="1" applyFont="1" applyAlignment="1" applyProtection="1">
      <alignment horizontal="center"/>
      <protection locked="0"/>
    </xf>
    <xf numFmtId="6" fontId="13" fillId="0" borderId="0" xfId="0" applyNumberFormat="1" applyFont="1" applyAlignment="1">
      <alignment horizontal="center"/>
    </xf>
    <xf numFmtId="0" fontId="9" fillId="0" borderId="2" xfId="0" applyFont="1" applyBorder="1"/>
    <xf numFmtId="0" fontId="9" fillId="0" borderId="3" xfId="0" applyFont="1" applyBorder="1"/>
    <xf numFmtId="165" fontId="11" fillId="0" borderId="8" xfId="1" applyNumberFormat="1" applyFont="1" applyBorder="1" applyAlignment="1">
      <alignment horizontal="center"/>
    </xf>
    <xf numFmtId="165" fontId="9" fillId="0" borderId="0" xfId="1" applyNumberFormat="1" applyFont="1" applyBorder="1" applyAlignment="1">
      <alignment horizontal="left"/>
    </xf>
    <xf numFmtId="6" fontId="9" fillId="0" borderId="0" xfId="0" applyNumberFormat="1" applyFont="1" applyAlignment="1">
      <alignment horizontal="center"/>
    </xf>
    <xf numFmtId="0" fontId="9" fillId="0" borderId="22" xfId="0" applyFont="1" applyBorder="1"/>
    <xf numFmtId="0" fontId="2" fillId="0" borderId="0" xfId="0" applyFont="1" applyAlignment="1">
      <alignment horizontal="left"/>
    </xf>
    <xf numFmtId="6" fontId="6" fillId="0" borderId="0" xfId="0" applyNumberFormat="1" applyFont="1" applyAlignment="1">
      <alignment horizontal="center"/>
    </xf>
    <xf numFmtId="0" fontId="2" fillId="0" borderId="0" xfId="0" applyFont="1" applyAlignment="1">
      <alignment wrapText="1"/>
    </xf>
    <xf numFmtId="0" fontId="1" fillId="0" borderId="0" xfId="0" applyFont="1" applyAlignment="1">
      <alignment wrapText="1"/>
    </xf>
    <xf numFmtId="0" fontId="9" fillId="0" borderId="25" xfId="0" applyFont="1" applyBorder="1"/>
    <xf numFmtId="0" fontId="1" fillId="0" borderId="3" xfId="0" applyFont="1" applyBorder="1"/>
    <xf numFmtId="0" fontId="9" fillId="0" borderId="3" xfId="0" applyFont="1" applyBorder="1" applyAlignment="1">
      <alignment horizontal="center"/>
    </xf>
    <xf numFmtId="1" fontId="11" fillId="0" borderId="3" xfId="0" applyNumberFormat="1" applyFont="1" applyBorder="1" applyAlignment="1" applyProtection="1">
      <alignment horizontal="center"/>
      <protection locked="0"/>
    </xf>
    <xf numFmtId="6" fontId="13" fillId="0" borderId="3" xfId="0" applyNumberFormat="1" applyFont="1" applyBorder="1" applyAlignment="1">
      <alignment horizontal="center"/>
    </xf>
    <xf numFmtId="0" fontId="9" fillId="0" borderId="3" xfId="0" applyFont="1" applyBorder="1" applyAlignment="1">
      <alignment horizontal="right"/>
    </xf>
    <xf numFmtId="165" fontId="11" fillId="0" borderId="3" xfId="1" applyNumberFormat="1" applyFont="1" applyBorder="1" applyAlignment="1">
      <alignment horizontal="center"/>
    </xf>
    <xf numFmtId="0" fontId="9" fillId="0" borderId="23" xfId="0" applyFont="1" applyBorder="1"/>
    <xf numFmtId="6" fontId="2" fillId="0" borderId="0" xfId="0" applyNumberFormat="1" applyFont="1" applyAlignment="1">
      <alignment horizontal="left"/>
    </xf>
    <xf numFmtId="0" fontId="2" fillId="0" borderId="4" xfId="0" applyFont="1" applyBorder="1"/>
    <xf numFmtId="165" fontId="2" fillId="0" borderId="0" xfId="0" applyNumberFormat="1" applyFont="1"/>
    <xf numFmtId="0" fontId="13" fillId="0" borderId="0" xfId="0" applyFont="1" applyAlignment="1">
      <alignment horizontal="center"/>
    </xf>
    <xf numFmtId="164" fontId="5" fillId="0" borderId="16" xfId="1" applyNumberFormat="1" applyFont="1" applyFill="1" applyBorder="1" applyProtection="1">
      <protection locked="0"/>
    </xf>
    <xf numFmtId="0" fontId="10" fillId="0" borderId="0" xfId="0" applyFont="1" applyAlignment="1">
      <alignment horizontal="justify"/>
    </xf>
    <xf numFmtId="37" fontId="5" fillId="0" borderId="0" xfId="1" applyNumberFormat="1" applyFont="1" applyFill="1" applyBorder="1" applyAlignment="1" applyProtection="1">
      <alignment horizontal="right"/>
      <protection locked="0"/>
    </xf>
    <xf numFmtId="37" fontId="5" fillId="0" borderId="12" xfId="1" applyNumberFormat="1" applyFont="1" applyFill="1" applyBorder="1" applyAlignment="1" applyProtection="1">
      <alignment horizontal="right"/>
      <protection locked="0"/>
    </xf>
    <xf numFmtId="0" fontId="45" fillId="0" borderId="6" xfId="0" applyFont="1" applyBorder="1" applyAlignment="1">
      <alignment horizontal="left"/>
    </xf>
    <xf numFmtId="0" fontId="45" fillId="0" borderId="0" xfId="0" applyFont="1"/>
    <xf numFmtId="0" fontId="46" fillId="0" borderId="0" xfId="0" applyFont="1"/>
    <xf numFmtId="37" fontId="5" fillId="0" borderId="0" xfId="1" applyNumberFormat="1" applyFont="1" applyBorder="1" applyAlignment="1" applyProtection="1">
      <alignment horizontal="right"/>
      <protection locked="0"/>
    </xf>
    <xf numFmtId="37" fontId="5" fillId="0" borderId="7" xfId="1" applyNumberFormat="1" applyFont="1" applyBorder="1" applyAlignment="1" applyProtection="1">
      <alignment horizontal="right"/>
      <protection locked="0"/>
    </xf>
    <xf numFmtId="0" fontId="5" fillId="0" borderId="5" xfId="0" applyFont="1" applyBorder="1"/>
    <xf numFmtId="0" fontId="1" fillId="8" borderId="0" xfId="0" applyFont="1" applyFill="1" applyAlignment="1" applyProtection="1">
      <alignment horizontal="right"/>
      <protection locked="0"/>
    </xf>
    <xf numFmtId="0" fontId="5" fillId="8" borderId="0" xfId="0" applyFont="1" applyFill="1" applyAlignment="1" applyProtection="1">
      <alignment horizontal="center"/>
      <protection locked="0"/>
    </xf>
    <xf numFmtId="0" fontId="11" fillId="8" borderId="0" xfId="0" applyFont="1" applyFill="1" applyAlignment="1" applyProtection="1">
      <alignment horizontal="center"/>
      <protection locked="0"/>
    </xf>
    <xf numFmtId="0" fontId="16" fillId="8" borderId="0" xfId="0" applyFont="1" applyFill="1" applyAlignment="1" applyProtection="1">
      <alignment horizontal="center"/>
      <protection locked="0"/>
    </xf>
    <xf numFmtId="49" fontId="1" fillId="8" borderId="0" xfId="0" applyNumberFormat="1" applyFont="1" applyFill="1" applyAlignment="1" applyProtection="1">
      <alignment horizontal="right"/>
      <protection locked="0"/>
    </xf>
    <xf numFmtId="0" fontId="9" fillId="8" borderId="0" xfId="0" applyFont="1" applyFill="1" applyAlignment="1" applyProtection="1">
      <alignment horizontal="center"/>
      <protection locked="0"/>
    </xf>
    <xf numFmtId="49" fontId="1" fillId="0" borderId="0" xfId="0" applyNumberFormat="1" applyFont="1" applyAlignment="1" applyProtection="1">
      <alignment horizontal="right"/>
      <protection locked="0"/>
    </xf>
    <xf numFmtId="164" fontId="1" fillId="8" borderId="0" xfId="0" applyNumberFormat="1" applyFont="1" applyFill="1" applyProtection="1">
      <protection locked="0"/>
    </xf>
    <xf numFmtId="0" fontId="32" fillId="8" borderId="0" xfId="0" applyFont="1" applyFill="1" applyAlignment="1" applyProtection="1">
      <alignment horizontal="center" vertical="top"/>
      <protection locked="0"/>
    </xf>
    <xf numFmtId="165" fontId="5" fillId="8" borderId="0" xfId="0" applyNumberFormat="1" applyFont="1" applyFill="1" applyAlignment="1" applyProtection="1">
      <alignment horizontal="right"/>
      <protection locked="0"/>
    </xf>
    <xf numFmtId="0" fontId="2" fillId="8" borderId="0" xfId="0" applyFont="1" applyFill="1" applyProtection="1">
      <protection locked="0"/>
    </xf>
    <xf numFmtId="0" fontId="2" fillId="8" borderId="0" xfId="0" quotePrefix="1" applyFont="1" applyFill="1" applyProtection="1">
      <protection locked="0"/>
    </xf>
    <xf numFmtId="0" fontId="14" fillId="8" borderId="0" xfId="0" applyFont="1" applyFill="1" applyProtection="1">
      <protection locked="0"/>
    </xf>
    <xf numFmtId="4" fontId="1" fillId="8" borderId="0" xfId="0" applyNumberFormat="1" applyFont="1" applyFill="1" applyProtection="1">
      <protection locked="0"/>
    </xf>
    <xf numFmtId="164" fontId="1" fillId="8" borderId="9" xfId="0" applyNumberFormat="1" applyFont="1" applyFill="1" applyBorder="1" applyProtection="1">
      <protection locked="0"/>
    </xf>
    <xf numFmtId="0" fontId="9" fillId="8" borderId="0" xfId="0" applyFont="1" applyFill="1" applyProtection="1">
      <protection locked="0"/>
    </xf>
    <xf numFmtId="0" fontId="1" fillId="8" borderId="9" xfId="0" applyFont="1" applyFill="1" applyBorder="1" applyProtection="1">
      <protection locked="0"/>
    </xf>
    <xf numFmtId="4" fontId="1" fillId="8" borderId="7" xfId="0" applyNumberFormat="1" applyFont="1" applyFill="1" applyBorder="1" applyProtection="1">
      <protection locked="0"/>
    </xf>
    <xf numFmtId="0" fontId="9" fillId="8" borderId="8" xfId="0" applyFont="1" applyFill="1" applyBorder="1" applyProtection="1">
      <protection locked="0"/>
    </xf>
    <xf numFmtId="0" fontId="9" fillId="8" borderId="0" xfId="0" applyFont="1" applyFill="1" applyAlignment="1" applyProtection="1">
      <alignment horizontal="left" vertical="justify"/>
      <protection locked="0"/>
    </xf>
    <xf numFmtId="44" fontId="1" fillId="8" borderId="0" xfId="0" applyNumberFormat="1" applyFont="1" applyFill="1" applyProtection="1">
      <protection locked="0"/>
    </xf>
    <xf numFmtId="0" fontId="1" fillId="8" borderId="0" xfId="0" applyFont="1" applyFill="1" applyAlignment="1">
      <alignment horizontal="center"/>
    </xf>
    <xf numFmtId="0" fontId="11" fillId="8" borderId="0" xfId="0" applyFont="1" applyFill="1" applyAlignment="1">
      <alignment horizontal="center"/>
    </xf>
    <xf numFmtId="0" fontId="1" fillId="8" borderId="0" xfId="0" applyFont="1" applyFill="1"/>
    <xf numFmtId="0" fontId="32" fillId="8" borderId="0" xfId="0" applyFont="1" applyFill="1" applyAlignment="1">
      <alignment horizontal="center" vertical="top"/>
    </xf>
    <xf numFmtId="164" fontId="1" fillId="8" borderId="0" xfId="0" applyNumberFormat="1" applyFont="1" applyFill="1" applyAlignment="1">
      <alignment horizontal="right"/>
    </xf>
    <xf numFmtId="0" fontId="32" fillId="8" borderId="7" xfId="0" applyFont="1" applyFill="1" applyBorder="1" applyAlignment="1">
      <alignment horizontal="right" vertical="top"/>
    </xf>
    <xf numFmtId="0" fontId="32" fillId="8" borderId="8" xfId="0" applyFont="1" applyFill="1" applyBorder="1" applyAlignment="1">
      <alignment horizontal="right" vertical="top"/>
    </xf>
    <xf numFmtId="0" fontId="32" fillId="8" borderId="0" xfId="0" applyFont="1" applyFill="1" applyAlignment="1" applyProtection="1">
      <alignment horizontal="right" vertical="top"/>
      <protection locked="0"/>
    </xf>
    <xf numFmtId="0" fontId="32" fillId="8" borderId="7" xfId="0" applyFont="1" applyFill="1" applyBorder="1" applyAlignment="1" applyProtection="1">
      <alignment horizontal="right" vertical="top"/>
      <protection locked="0"/>
    </xf>
    <xf numFmtId="0" fontId="32" fillId="8" borderId="0" xfId="0" applyFont="1" applyFill="1" applyAlignment="1" applyProtection="1">
      <alignment horizontal="left" vertical="top"/>
      <protection locked="0"/>
    </xf>
    <xf numFmtId="0" fontId="11" fillId="8" borderId="0" xfId="0" applyFont="1" applyFill="1" applyAlignment="1">
      <alignment horizontal="right"/>
    </xf>
    <xf numFmtId="0" fontId="1" fillId="8" borderId="0" xfId="0" applyFont="1" applyFill="1" applyAlignment="1">
      <alignment horizontal="right"/>
    </xf>
    <xf numFmtId="0" fontId="1" fillId="8" borderId="5" xfId="0" applyFont="1" applyFill="1" applyBorder="1" applyAlignment="1">
      <alignment horizontal="right"/>
    </xf>
    <xf numFmtId="0" fontId="11" fillId="8" borderId="0" xfId="0" applyFont="1" applyFill="1" applyProtection="1">
      <protection locked="0"/>
    </xf>
    <xf numFmtId="0" fontId="32" fillId="8" borderId="0" xfId="0" applyFont="1" applyFill="1" applyAlignment="1">
      <alignment horizontal="right" vertical="top"/>
    </xf>
    <xf numFmtId="165" fontId="5" fillId="9" borderId="12" xfId="0" applyNumberFormat="1" applyFont="1" applyFill="1" applyBorder="1" applyAlignment="1">
      <alignment horizontal="right"/>
    </xf>
    <xf numFmtId="165" fontId="5" fillId="0" borderId="0" xfId="0" applyNumberFormat="1" applyFont="1" applyAlignment="1" applyProtection="1">
      <alignment horizontal="center"/>
      <protection locked="0"/>
    </xf>
    <xf numFmtId="175" fontId="5" fillId="0" borderId="12" xfId="1" applyNumberFormat="1" applyFont="1" applyFill="1" applyBorder="1" applyAlignment="1" applyProtection="1">
      <alignment horizontal="right"/>
      <protection locked="0"/>
    </xf>
    <xf numFmtId="175" fontId="5" fillId="9" borderId="12" xfId="1" applyNumberFormat="1" applyFont="1" applyFill="1" applyBorder="1" applyAlignment="1" applyProtection="1">
      <alignment horizontal="right"/>
    </xf>
    <xf numFmtId="175" fontId="5" fillId="9" borderId="16" xfId="1" applyNumberFormat="1" applyFont="1" applyFill="1" applyBorder="1" applyAlignment="1" applyProtection="1">
      <alignment horizontal="right"/>
    </xf>
    <xf numFmtId="165" fontId="5" fillId="8" borderId="0" xfId="0" applyNumberFormat="1" applyFont="1" applyFill="1" applyAlignment="1">
      <alignment horizontal="right"/>
    </xf>
    <xf numFmtId="7" fontId="5" fillId="8" borderId="0" xfId="0" applyNumberFormat="1" applyFont="1" applyFill="1" applyAlignment="1">
      <alignment horizontal="right"/>
    </xf>
    <xf numFmtId="0" fontId="1" fillId="8" borderId="0" xfId="0" applyFont="1" applyFill="1" applyProtection="1">
      <protection locked="0"/>
    </xf>
    <xf numFmtId="164" fontId="5" fillId="8" borderId="9" xfId="0" applyNumberFormat="1" applyFont="1" applyFill="1" applyBorder="1" applyAlignment="1">
      <alignment horizontal="right"/>
    </xf>
    <xf numFmtId="175" fontId="5" fillId="8" borderId="9" xfId="1" applyNumberFormat="1" applyFont="1" applyFill="1" applyBorder="1" applyAlignment="1" applyProtection="1">
      <alignment horizontal="right"/>
    </xf>
    <xf numFmtId="7" fontId="5" fillId="8" borderId="9" xfId="0" applyNumberFormat="1" applyFont="1" applyFill="1" applyBorder="1" applyAlignment="1">
      <alignment horizontal="right"/>
    </xf>
    <xf numFmtId="175" fontId="5" fillId="9" borderId="14" xfId="1" applyNumberFormat="1" applyFont="1" applyFill="1" applyBorder="1" applyAlignment="1" applyProtection="1">
      <alignment horizontal="right"/>
    </xf>
    <xf numFmtId="165" fontId="5" fillId="0" borderId="12" xfId="0" applyNumberFormat="1" applyFont="1" applyBorder="1" applyAlignment="1" applyProtection="1">
      <alignment horizontal="right"/>
      <protection locked="0"/>
    </xf>
    <xf numFmtId="10" fontId="5" fillId="0" borderId="14" xfId="0" applyNumberFormat="1" applyFont="1" applyBorder="1" applyProtection="1">
      <protection locked="0"/>
    </xf>
    <xf numFmtId="164" fontId="5" fillId="9" borderId="12" xfId="0" applyNumberFormat="1" applyFont="1" applyFill="1" applyBorder="1" applyAlignment="1">
      <alignment horizontal="right"/>
    </xf>
    <xf numFmtId="165" fontId="5" fillId="9" borderId="12" xfId="0" applyNumberFormat="1" applyFont="1" applyFill="1" applyBorder="1"/>
    <xf numFmtId="7" fontId="5" fillId="9" borderId="12" xfId="0" applyNumberFormat="1" applyFont="1" applyFill="1" applyBorder="1" applyAlignment="1">
      <alignment horizontal="right"/>
    </xf>
    <xf numFmtId="164" fontId="5" fillId="9" borderId="14" xfId="0" applyNumberFormat="1" applyFont="1" applyFill="1" applyBorder="1" applyAlignment="1">
      <alignment horizontal="right"/>
    </xf>
    <xf numFmtId="7" fontId="5" fillId="9" borderId="14" xfId="0" applyNumberFormat="1" applyFont="1" applyFill="1" applyBorder="1" applyAlignment="1">
      <alignment horizontal="right"/>
    </xf>
    <xf numFmtId="164" fontId="11" fillId="8" borderId="0" xfId="0" applyNumberFormat="1" applyFont="1" applyFill="1" applyAlignment="1" applyProtection="1">
      <alignment horizontal="center"/>
      <protection locked="0"/>
    </xf>
    <xf numFmtId="174" fontId="5" fillId="0" borderId="5" xfId="3" applyNumberFormat="1" applyFont="1" applyFill="1" applyBorder="1" applyAlignment="1" applyProtection="1">
      <alignment horizontal="right"/>
      <protection locked="0"/>
    </xf>
    <xf numFmtId="5" fontId="5" fillId="0" borderId="0" xfId="1" applyNumberFormat="1" applyFont="1" applyFill="1" applyBorder="1" applyAlignment="1" applyProtection="1">
      <alignment horizontal="right"/>
      <protection locked="0"/>
    </xf>
    <xf numFmtId="40" fontId="5" fillId="0" borderId="0" xfId="0" applyNumberFormat="1" applyFont="1" applyAlignment="1">
      <alignment horizontal="right"/>
    </xf>
    <xf numFmtId="40" fontId="5" fillId="0" borderId="5" xfId="0" applyNumberFormat="1" applyFont="1" applyBorder="1" applyAlignment="1">
      <alignment horizontal="right"/>
    </xf>
    <xf numFmtId="40" fontId="5" fillId="0" borderId="0" xfId="0" applyNumberFormat="1" applyFont="1" applyAlignment="1" applyProtection="1">
      <alignment horizontal="right"/>
      <protection locked="0"/>
    </xf>
    <xf numFmtId="0" fontId="34" fillId="0" borderId="0" xfId="0" applyFont="1" applyAlignment="1">
      <alignment horizontal="center"/>
    </xf>
    <xf numFmtId="0" fontId="34" fillId="0" borderId="0" xfId="0" applyFont="1"/>
    <xf numFmtId="0" fontId="18" fillId="0" borderId="0" xfId="0" applyFont="1" applyAlignment="1">
      <alignment horizontal="right"/>
    </xf>
    <xf numFmtId="165" fontId="39" fillId="0" borderId="0" xfId="1" applyNumberFormat="1" applyFont="1" applyFill="1" applyBorder="1" applyAlignment="1">
      <alignment horizontal="center"/>
    </xf>
    <xf numFmtId="0" fontId="2" fillId="0" borderId="0" xfId="0" applyFont="1" applyAlignment="1">
      <alignment horizontal="center" vertical="center"/>
    </xf>
    <xf numFmtId="0" fontId="45" fillId="0" borderId="0" xfId="0" applyFont="1" applyAlignment="1">
      <alignment horizontal="left"/>
    </xf>
    <xf numFmtId="165" fontId="5" fillId="0" borderId="12" xfId="1" applyNumberFormat="1" applyFont="1" applyFill="1" applyBorder="1" applyAlignment="1" applyProtection="1">
      <alignment horizontal="right"/>
      <protection locked="0"/>
    </xf>
    <xf numFmtId="38" fontId="5" fillId="4" borderId="12" xfId="0" applyNumberFormat="1" applyFont="1" applyFill="1" applyBorder="1" applyAlignment="1" applyProtection="1">
      <alignment horizontal="right"/>
      <protection locked="0"/>
    </xf>
    <xf numFmtId="6" fontId="5" fillId="0" borderId="12" xfId="1" applyNumberFormat="1" applyFont="1" applyBorder="1" applyAlignment="1" applyProtection="1">
      <alignment horizontal="right"/>
      <protection locked="0"/>
    </xf>
    <xf numFmtId="9" fontId="5" fillId="4" borderId="12" xfId="1" applyNumberFormat="1" applyFont="1" applyFill="1" applyBorder="1" applyAlignment="1" applyProtection="1">
      <alignment horizontal="center"/>
      <protection locked="0"/>
    </xf>
    <xf numFmtId="49" fontId="1" fillId="0" borderId="0" xfId="0" applyNumberFormat="1" applyFont="1" applyAlignment="1">
      <alignment horizontal="center"/>
    </xf>
    <xf numFmtId="0" fontId="9" fillId="0" borderId="18" xfId="0" applyFont="1" applyBorder="1"/>
    <xf numFmtId="0" fontId="1" fillId="0" borderId="18" xfId="0" applyFont="1" applyBorder="1"/>
    <xf numFmtId="0" fontId="6" fillId="0" borderId="18" xfId="0" applyFont="1" applyBorder="1"/>
    <xf numFmtId="0" fontId="2" fillId="0" borderId="18" xfId="0" applyFont="1" applyBorder="1" applyAlignment="1">
      <alignment horizontal="center"/>
    </xf>
    <xf numFmtId="0" fontId="11" fillId="0" borderId="24" xfId="0" applyFont="1" applyBorder="1"/>
    <xf numFmtId="0" fontId="35"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36" fillId="0" borderId="0" xfId="0" applyFont="1" applyAlignment="1">
      <alignment horizontal="center"/>
    </xf>
    <xf numFmtId="0" fontId="11" fillId="0" borderId="0" xfId="0" applyFont="1" applyAlignment="1">
      <alignment horizontal="right"/>
    </xf>
    <xf numFmtId="40" fontId="5" fillId="0" borderId="12" xfId="0" applyNumberFormat="1" applyFont="1" applyBorder="1" applyAlignment="1" applyProtection="1">
      <alignment horizontal="right"/>
      <protection locked="0"/>
    </xf>
    <xf numFmtId="37" fontId="5" fillId="0" borderId="12" xfId="0" applyNumberFormat="1" applyFont="1" applyBorder="1" applyAlignment="1" applyProtection="1">
      <alignment horizontal="right"/>
      <protection locked="0"/>
    </xf>
    <xf numFmtId="0" fontId="1" fillId="8" borderId="0" xfId="0" applyFont="1" applyFill="1" applyAlignment="1" applyProtection="1">
      <alignment horizontal="center"/>
      <protection locked="0"/>
    </xf>
    <xf numFmtId="38" fontId="5" fillId="0" borderId="12" xfId="0" applyNumberFormat="1" applyFont="1" applyBorder="1" applyAlignment="1" applyProtection="1">
      <alignment horizontal="right"/>
      <protection locked="0"/>
    </xf>
    <xf numFmtId="38" fontId="25" fillId="0" borderId="0" xfId="0" applyNumberFormat="1" applyFont="1" applyProtection="1">
      <protection locked="0"/>
    </xf>
    <xf numFmtId="164" fontId="12" fillId="0" borderId="0" xfId="0" applyNumberFormat="1" applyFont="1" applyAlignment="1" applyProtection="1">
      <alignment horizontal="right"/>
      <protection locked="0"/>
    </xf>
    <xf numFmtId="0" fontId="6" fillId="0" borderId="0" xfId="0" applyFont="1" applyProtection="1">
      <protection locked="0"/>
    </xf>
    <xf numFmtId="0" fontId="6" fillId="0" borderId="12" xfId="0" applyFont="1" applyBorder="1" applyProtection="1">
      <protection locked="0"/>
    </xf>
    <xf numFmtId="0" fontId="6" fillId="0" borderId="0" xfId="0" applyFont="1" applyAlignment="1" applyProtection="1">
      <alignment vertical="center"/>
      <protection locked="0"/>
    </xf>
    <xf numFmtId="0" fontId="14" fillId="0" borderId="0" xfId="0" applyFont="1" applyAlignment="1" applyProtection="1">
      <alignment horizontal="center"/>
      <protection locked="0"/>
    </xf>
    <xf numFmtId="0" fontId="6" fillId="6" borderId="0" xfId="0" applyFont="1" applyFill="1" applyProtection="1">
      <protection locked="0"/>
    </xf>
    <xf numFmtId="164" fontId="12" fillId="6" borderId="0" xfId="0" applyNumberFormat="1" applyFont="1" applyFill="1" applyAlignment="1" applyProtection="1">
      <alignment horizontal="right"/>
      <protection locked="0"/>
    </xf>
    <xf numFmtId="0" fontId="1" fillId="6" borderId="0" xfId="0" applyFont="1" applyFill="1" applyProtection="1">
      <protection locked="0"/>
    </xf>
    <xf numFmtId="169" fontId="20" fillId="6" borderId="0" xfId="1" applyNumberFormat="1" applyFont="1" applyFill="1" applyBorder="1" applyProtection="1">
      <protection locked="0"/>
    </xf>
    <xf numFmtId="169" fontId="22" fillId="6" borderId="0" xfId="1" applyNumberFormat="1" applyFont="1" applyFill="1" applyBorder="1" applyAlignment="1" applyProtection="1">
      <alignment horizontal="center"/>
      <protection locked="0"/>
    </xf>
    <xf numFmtId="49" fontId="1" fillId="6" borderId="0" xfId="0" applyNumberFormat="1" applyFont="1" applyFill="1" applyProtection="1">
      <protection locked="0"/>
    </xf>
    <xf numFmtId="166" fontId="1" fillId="6" borderId="0" xfId="0" applyNumberFormat="1" applyFont="1" applyFill="1" applyProtection="1">
      <protection locked="0"/>
    </xf>
    <xf numFmtId="0" fontId="9" fillId="6" borderId="0" xfId="0" applyFont="1" applyFill="1" applyProtection="1">
      <protection locked="0"/>
    </xf>
    <xf numFmtId="38" fontId="20" fillId="6" borderId="0" xfId="0" applyNumberFormat="1" applyFont="1" applyFill="1" applyProtection="1">
      <protection locked="0"/>
    </xf>
    <xf numFmtId="6" fontId="20" fillId="6" borderId="0" xfId="0" applyNumberFormat="1" applyFont="1" applyFill="1" applyProtection="1">
      <protection locked="0"/>
    </xf>
    <xf numFmtId="9" fontId="21" fillId="6" borderId="0" xfId="2" applyFont="1" applyFill="1" applyBorder="1" applyProtection="1">
      <protection locked="0"/>
    </xf>
    <xf numFmtId="169" fontId="21" fillId="6" borderId="0" xfId="1" applyNumberFormat="1" applyFont="1" applyFill="1" applyBorder="1" applyProtection="1">
      <protection locked="0"/>
    </xf>
    <xf numFmtId="0" fontId="20" fillId="6" borderId="0" xfId="1" applyNumberFormat="1" applyFont="1" applyFill="1" applyBorder="1" applyProtection="1">
      <protection locked="0"/>
    </xf>
    <xf numFmtId="170" fontId="21" fillId="6" borderId="0" xfId="0" applyNumberFormat="1" applyFont="1" applyFill="1" applyProtection="1">
      <protection locked="0"/>
    </xf>
    <xf numFmtId="3" fontId="21" fillId="6" borderId="0" xfId="0" applyNumberFormat="1" applyFont="1" applyFill="1" applyProtection="1">
      <protection locked="0"/>
    </xf>
    <xf numFmtId="6" fontId="21" fillId="6" borderId="0" xfId="0" applyNumberFormat="1" applyFont="1" applyFill="1" applyProtection="1">
      <protection locked="0"/>
    </xf>
    <xf numFmtId="3" fontId="30" fillId="6" borderId="0" xfId="0" applyNumberFormat="1" applyFont="1" applyFill="1" applyProtection="1">
      <protection locked="0"/>
    </xf>
    <xf numFmtId="4" fontId="23" fillId="6" borderId="0" xfId="0" applyNumberFormat="1" applyFont="1" applyFill="1" applyAlignment="1" applyProtection="1">
      <alignment horizontal="center"/>
      <protection locked="0"/>
    </xf>
    <xf numFmtId="4" fontId="21" fillId="6" borderId="0" xfId="0" applyNumberFormat="1" applyFont="1" applyFill="1" applyAlignment="1" applyProtection="1">
      <alignment horizontal="right"/>
      <protection locked="0"/>
    </xf>
    <xf numFmtId="4" fontId="21" fillId="6" borderId="0" xfId="0" applyNumberFormat="1" applyFont="1" applyFill="1" applyProtection="1">
      <protection locked="0"/>
    </xf>
    <xf numFmtId="3" fontId="21" fillId="6" borderId="0" xfId="0" applyNumberFormat="1" applyFont="1" applyFill="1" applyAlignment="1" applyProtection="1">
      <alignment horizontal="right"/>
      <protection locked="0"/>
    </xf>
    <xf numFmtId="0" fontId="22" fillId="6" borderId="0" xfId="0" applyFont="1" applyFill="1" applyProtection="1">
      <protection locked="0"/>
    </xf>
    <xf numFmtId="1" fontId="21" fillId="6" borderId="0" xfId="0" applyNumberFormat="1" applyFont="1" applyFill="1" applyProtection="1">
      <protection locked="0"/>
    </xf>
    <xf numFmtId="49" fontId="21" fillId="6" borderId="0" xfId="0" applyNumberFormat="1" applyFont="1" applyFill="1" applyProtection="1">
      <protection locked="0"/>
    </xf>
    <xf numFmtId="49" fontId="21" fillId="6" borderId="0" xfId="0" applyNumberFormat="1" applyFont="1" applyFill="1" applyAlignment="1" applyProtection="1">
      <alignment horizontal="right"/>
      <protection locked="0"/>
    </xf>
    <xf numFmtId="6" fontId="5" fillId="6" borderId="0" xfId="0" applyNumberFormat="1" applyFont="1" applyFill="1" applyProtection="1">
      <protection locked="0"/>
    </xf>
    <xf numFmtId="6" fontId="24" fillId="6" borderId="0" xfId="0" applyNumberFormat="1" applyFont="1" applyFill="1" applyAlignment="1" applyProtection="1">
      <alignment horizontal="center"/>
      <protection locked="0"/>
    </xf>
    <xf numFmtId="6" fontId="22" fillId="6" borderId="0" xfId="0" applyNumberFormat="1" applyFont="1" applyFill="1" applyAlignment="1" applyProtection="1">
      <alignment horizontal="center"/>
      <protection locked="0"/>
    </xf>
    <xf numFmtId="3" fontId="21" fillId="6" borderId="0" xfId="0" applyNumberFormat="1" applyFont="1" applyFill="1" applyAlignment="1" applyProtection="1">
      <alignment horizontal="center"/>
      <protection locked="0"/>
    </xf>
    <xf numFmtId="6" fontId="21" fillId="6" borderId="0" xfId="0" applyNumberFormat="1" applyFont="1" applyFill="1" applyAlignment="1" applyProtection="1">
      <alignment horizontal="center"/>
      <protection locked="0"/>
    </xf>
    <xf numFmtId="1" fontId="5" fillId="6" borderId="0" xfId="0" applyNumberFormat="1" applyFont="1" applyFill="1" applyProtection="1">
      <protection locked="0"/>
    </xf>
    <xf numFmtId="1" fontId="20" fillId="6" borderId="0" xfId="0" applyNumberFormat="1" applyFont="1" applyFill="1" applyProtection="1">
      <protection locked="0"/>
    </xf>
    <xf numFmtId="3" fontId="22" fillId="6" borderId="0" xfId="0" applyNumberFormat="1" applyFont="1" applyFill="1" applyProtection="1">
      <protection locked="0"/>
    </xf>
    <xf numFmtId="171" fontId="12" fillId="6" borderId="0" xfId="2" applyNumberFormat="1" applyFont="1" applyFill="1" applyBorder="1" applyProtection="1">
      <protection locked="0"/>
    </xf>
    <xf numFmtId="9" fontId="20" fillId="6" borderId="0" xfId="2" applyFont="1" applyFill="1" applyBorder="1" applyAlignment="1" applyProtection="1">
      <alignment horizontal="center"/>
      <protection locked="0"/>
    </xf>
    <xf numFmtId="169" fontId="20" fillId="6" borderId="0" xfId="1" applyNumberFormat="1" applyFont="1" applyFill="1" applyBorder="1" applyAlignment="1" applyProtection="1">
      <alignment horizontal="center"/>
      <protection locked="0"/>
    </xf>
    <xf numFmtId="3" fontId="22" fillId="6" borderId="0" xfId="1" applyNumberFormat="1" applyFont="1" applyFill="1" applyBorder="1" applyAlignment="1" applyProtection="1">
      <alignment horizontal="center"/>
      <protection locked="0"/>
    </xf>
    <xf numFmtId="169" fontId="26" fillId="6" borderId="0" xfId="1" applyNumberFormat="1" applyFont="1" applyFill="1" applyBorder="1" applyAlignment="1" applyProtection="1">
      <alignment horizontal="center"/>
      <protection locked="0"/>
    </xf>
    <xf numFmtId="169" fontId="27" fillId="6" borderId="0" xfId="1" applyNumberFormat="1" applyFont="1" applyFill="1" applyBorder="1" applyAlignment="1" applyProtection="1">
      <alignment horizontal="center"/>
      <protection locked="0"/>
    </xf>
    <xf numFmtId="169" fontId="15" fillId="6" borderId="0" xfId="1" applyNumberFormat="1" applyFont="1" applyFill="1" applyBorder="1" applyAlignment="1" applyProtection="1">
      <alignment horizontal="center"/>
      <protection locked="0"/>
    </xf>
    <xf numFmtId="3"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center"/>
      <protection locked="0"/>
    </xf>
    <xf numFmtId="4" fontId="5" fillId="6" borderId="0" xfId="1" applyNumberFormat="1" applyFont="1" applyFill="1" applyBorder="1" applyAlignment="1" applyProtection="1">
      <alignment horizontal="right"/>
      <protection locked="0"/>
    </xf>
    <xf numFmtId="6" fontId="12" fillId="6" borderId="0" xfId="0" applyNumberFormat="1" applyFont="1" applyFill="1" applyProtection="1">
      <protection locked="0"/>
    </xf>
    <xf numFmtId="4" fontId="12" fillId="6" borderId="0" xfId="0" applyNumberFormat="1" applyFont="1" applyFill="1" applyProtection="1">
      <protection locked="0"/>
    </xf>
    <xf numFmtId="3" fontId="12" fillId="6" borderId="0" xfId="0" applyNumberFormat="1" applyFont="1" applyFill="1" applyProtection="1">
      <protection locked="0"/>
    </xf>
    <xf numFmtId="4" fontId="12" fillId="6" borderId="0" xfId="0" applyNumberFormat="1" applyFont="1" applyFill="1" applyAlignment="1" applyProtection="1">
      <alignment horizontal="right"/>
      <protection locked="0"/>
    </xf>
    <xf numFmtId="3" fontId="12" fillId="6" borderId="0" xfId="0" applyNumberFormat="1" applyFont="1" applyFill="1" applyAlignment="1" applyProtection="1">
      <alignment horizontal="right"/>
      <protection locked="0"/>
    </xf>
    <xf numFmtId="1" fontId="20" fillId="6" borderId="0" xfId="0" applyNumberFormat="1" applyFont="1" applyFill="1" applyAlignment="1" applyProtection="1">
      <alignment horizontal="center"/>
      <protection locked="0"/>
    </xf>
    <xf numFmtId="49" fontId="22" fillId="6" borderId="0" xfId="0" applyNumberFormat="1" applyFont="1" applyFill="1" applyAlignment="1" applyProtection="1">
      <alignment horizontal="center"/>
      <protection locked="0"/>
    </xf>
    <xf numFmtId="3" fontId="22" fillId="6" borderId="0" xfId="0" applyNumberFormat="1" applyFont="1" applyFill="1" applyAlignment="1" applyProtection="1">
      <alignment horizontal="center"/>
      <protection locked="0"/>
    </xf>
    <xf numFmtId="49" fontId="20" fillId="6" borderId="0" xfId="0" applyNumberFormat="1" applyFont="1" applyFill="1" applyAlignment="1" applyProtection="1">
      <alignment horizontal="center"/>
      <protection locked="0"/>
    </xf>
    <xf numFmtId="49" fontId="20" fillId="6" borderId="0" xfId="0" applyNumberFormat="1" applyFont="1" applyFill="1" applyAlignment="1" applyProtection="1">
      <alignment horizontal="right"/>
      <protection locked="0"/>
    </xf>
    <xf numFmtId="0" fontId="20" fillId="6" borderId="0" xfId="0" applyFont="1" applyFill="1" applyProtection="1">
      <protection locked="0"/>
    </xf>
    <xf numFmtId="1" fontId="28" fillId="6" borderId="0" xfId="0" applyNumberFormat="1" applyFont="1" applyFill="1" applyAlignment="1" applyProtection="1">
      <alignment horizontal="center"/>
      <protection locked="0"/>
    </xf>
    <xf numFmtId="1" fontId="29" fillId="6" borderId="0" xfId="0" applyNumberFormat="1" applyFont="1" applyFill="1" applyAlignment="1" applyProtection="1">
      <alignment horizontal="center"/>
      <protection locked="0"/>
    </xf>
    <xf numFmtId="6" fontId="20" fillId="6" borderId="0" xfId="0" applyNumberFormat="1" applyFont="1" applyFill="1" applyAlignment="1" applyProtection="1">
      <alignment horizontal="center"/>
      <protection locked="0"/>
    </xf>
    <xf numFmtId="0" fontId="25" fillId="6" borderId="0" xfId="0" applyFont="1" applyFill="1" applyProtection="1">
      <protection locked="0"/>
    </xf>
    <xf numFmtId="9" fontId="22" fillId="6" borderId="0" xfId="2" applyFont="1" applyFill="1" applyBorder="1" applyAlignment="1" applyProtection="1">
      <alignment horizontal="center"/>
      <protection locked="0"/>
    </xf>
    <xf numFmtId="0" fontId="22" fillId="6" borderId="0" xfId="1" applyNumberFormat="1" applyFont="1" applyFill="1" applyBorder="1" applyAlignment="1" applyProtection="1">
      <alignment horizontal="center"/>
      <protection locked="0"/>
    </xf>
    <xf numFmtId="6" fontId="26" fillId="6" borderId="0" xfId="0" applyNumberFormat="1" applyFont="1" applyFill="1" applyAlignment="1" applyProtection="1">
      <alignment horizontal="center"/>
      <protection locked="0"/>
    </xf>
    <xf numFmtId="6" fontId="15" fillId="6" borderId="0" xfId="0" applyNumberFormat="1" applyFont="1" applyFill="1" applyAlignment="1" applyProtection="1">
      <alignment horizontal="center"/>
      <protection locked="0"/>
    </xf>
    <xf numFmtId="3" fontId="15" fillId="6" borderId="0" xfId="0" applyNumberFormat="1" applyFont="1" applyFill="1" applyAlignment="1" applyProtection="1">
      <alignment horizontal="center"/>
      <protection locked="0"/>
    </xf>
    <xf numFmtId="4" fontId="15" fillId="6" borderId="0" xfId="0" applyNumberFormat="1" applyFont="1" applyFill="1" applyProtection="1">
      <protection locked="0"/>
    </xf>
    <xf numFmtId="49" fontId="15" fillId="6" borderId="0" xfId="0" applyNumberFormat="1" applyFont="1" applyFill="1" applyAlignment="1" applyProtection="1">
      <alignment horizontal="center"/>
      <protection locked="0"/>
    </xf>
    <xf numFmtId="4" fontId="15" fillId="6" borderId="0" xfId="0" applyNumberFormat="1" applyFont="1" applyFill="1" applyAlignment="1" applyProtection="1">
      <alignment horizontal="right"/>
      <protection locked="0"/>
    </xf>
    <xf numFmtId="4" fontId="15" fillId="6" borderId="0" xfId="0" applyNumberFormat="1" applyFont="1" applyFill="1" applyAlignment="1" applyProtection="1">
      <alignment horizontal="center"/>
      <protection locked="0"/>
    </xf>
    <xf numFmtId="1" fontId="22" fillId="6" borderId="0" xfId="0" applyNumberFormat="1" applyFont="1" applyFill="1" applyAlignment="1" applyProtection="1">
      <alignment horizontal="center"/>
      <protection locked="0"/>
    </xf>
    <xf numFmtId="6" fontId="22" fillId="6" borderId="0" xfId="0" applyNumberFormat="1" applyFont="1" applyFill="1" applyProtection="1">
      <protection locked="0"/>
    </xf>
    <xf numFmtId="0" fontId="26" fillId="6" borderId="0" xfId="0" applyFont="1" applyFill="1" applyAlignment="1" applyProtection="1">
      <alignment horizontal="center"/>
      <protection locked="0"/>
    </xf>
    <xf numFmtId="2" fontId="15" fillId="6" borderId="0" xfId="0" applyNumberFormat="1" applyFont="1" applyFill="1" applyAlignment="1" applyProtection="1">
      <alignment horizontal="center"/>
      <protection locked="0"/>
    </xf>
    <xf numFmtId="0" fontId="22" fillId="6" borderId="0" xfId="0" applyFont="1" applyFill="1" applyAlignment="1" applyProtection="1">
      <alignment horizontal="center"/>
      <protection locked="0"/>
    </xf>
    <xf numFmtId="1" fontId="22" fillId="6" borderId="0" xfId="2" applyNumberFormat="1" applyFont="1" applyFill="1" applyBorder="1" applyAlignment="1" applyProtection="1">
      <alignment horizontal="center"/>
      <protection locked="0"/>
    </xf>
    <xf numFmtId="49" fontId="26" fillId="6" borderId="0" xfId="1" applyNumberFormat="1" applyFont="1" applyFill="1" applyBorder="1" applyAlignment="1" applyProtection="1">
      <alignment horizontal="center"/>
      <protection locked="0"/>
    </xf>
    <xf numFmtId="49" fontId="26" fillId="6" borderId="0" xfId="0" applyNumberFormat="1" applyFont="1" applyFill="1" applyAlignment="1" applyProtection="1">
      <alignment horizontal="center"/>
      <protection locked="0"/>
    </xf>
    <xf numFmtId="0" fontId="15" fillId="6" borderId="0" xfId="0" applyFont="1" applyFill="1" applyAlignment="1" applyProtection="1">
      <alignment horizontal="center"/>
      <protection locked="0"/>
    </xf>
    <xf numFmtId="49" fontId="22" fillId="6" borderId="0" xfId="1" applyNumberFormat="1" applyFont="1" applyFill="1" applyBorder="1" applyAlignment="1" applyProtection="1">
      <alignment horizontal="center"/>
      <protection locked="0"/>
    </xf>
    <xf numFmtId="4" fontId="22" fillId="6" borderId="0" xfId="0" applyNumberFormat="1" applyFont="1" applyFill="1" applyAlignment="1" applyProtection="1">
      <alignment horizontal="center"/>
      <protection locked="0"/>
    </xf>
    <xf numFmtId="4" fontId="22" fillId="6" borderId="0" xfId="0" applyNumberFormat="1" applyFont="1" applyFill="1" applyAlignment="1" applyProtection="1">
      <alignment horizontal="right"/>
      <protection locked="0"/>
    </xf>
    <xf numFmtId="3" fontId="22" fillId="6" borderId="0" xfId="0" applyNumberFormat="1" applyFont="1" applyFill="1" applyAlignment="1" applyProtection="1">
      <alignment horizontal="right"/>
      <protection locked="0"/>
    </xf>
    <xf numFmtId="49" fontId="22" fillId="6" borderId="0" xfId="0" applyNumberFormat="1" applyFont="1" applyFill="1" applyAlignment="1" applyProtection="1">
      <alignment horizontal="right"/>
      <protection locked="0"/>
    </xf>
    <xf numFmtId="167" fontId="1" fillId="6" borderId="0" xfId="0" applyNumberFormat="1" applyFont="1" applyFill="1" applyProtection="1">
      <protection locked="0"/>
    </xf>
    <xf numFmtId="0" fontId="10" fillId="6" borderId="0" xfId="0" applyFont="1" applyFill="1" applyAlignment="1" applyProtection="1">
      <alignment horizontal="center"/>
      <protection locked="0"/>
    </xf>
    <xf numFmtId="6" fontId="10" fillId="6" borderId="0" xfId="0" applyNumberFormat="1" applyFont="1" applyFill="1" applyAlignment="1" applyProtection="1">
      <alignment horizontal="fill"/>
      <protection locked="0"/>
    </xf>
    <xf numFmtId="9" fontId="10" fillId="6" borderId="0" xfId="0" applyNumberFormat="1" applyFont="1" applyFill="1" applyAlignment="1" applyProtection="1">
      <alignment horizontal="center"/>
      <protection locked="0"/>
    </xf>
    <xf numFmtId="6" fontId="10" fillId="6" borderId="0" xfId="0" applyNumberFormat="1" applyFont="1" applyFill="1" applyAlignment="1" applyProtection="1">
      <alignment horizontal="center"/>
      <protection locked="0"/>
    </xf>
    <xf numFmtId="6" fontId="10" fillId="6" borderId="0" xfId="0" applyNumberFormat="1" applyFont="1" applyFill="1" applyAlignment="1" applyProtection="1">
      <alignment horizontal="right"/>
      <protection locked="0"/>
    </xf>
    <xf numFmtId="172" fontId="10" fillId="6" borderId="0" xfId="0" applyNumberFormat="1" applyFont="1" applyFill="1" applyAlignment="1" applyProtection="1">
      <alignment horizontal="center"/>
      <protection locked="0"/>
    </xf>
    <xf numFmtId="3" fontId="10" fillId="6" borderId="0" xfId="0" applyNumberFormat="1" applyFont="1" applyFill="1" applyAlignment="1" applyProtection="1">
      <alignment horizontal="center"/>
      <protection locked="0"/>
    </xf>
    <xf numFmtId="4" fontId="10" fillId="6" borderId="0" xfId="0" applyNumberFormat="1" applyFont="1" applyFill="1" applyAlignment="1" applyProtection="1">
      <alignment horizontal="center"/>
      <protection locked="0"/>
    </xf>
    <xf numFmtId="1" fontId="10" fillId="6" borderId="0" xfId="0" applyNumberFormat="1" applyFont="1" applyFill="1" applyAlignment="1" applyProtection="1">
      <alignment horizontal="center"/>
      <protection locked="0"/>
    </xf>
    <xf numFmtId="40" fontId="10" fillId="6" borderId="0" xfId="0" applyNumberFormat="1" applyFont="1" applyFill="1" applyAlignment="1" applyProtection="1">
      <alignment horizontal="center"/>
      <protection locked="0"/>
    </xf>
    <xf numFmtId="8" fontId="10" fillId="6" borderId="0" xfId="0" applyNumberFormat="1" applyFont="1" applyFill="1" applyAlignment="1" applyProtection="1">
      <alignment horizontal="center"/>
      <protection locked="0"/>
    </xf>
    <xf numFmtId="38" fontId="10" fillId="6" borderId="0" xfId="0" applyNumberFormat="1" applyFont="1" applyFill="1" applyAlignment="1" applyProtection="1">
      <alignment horizontal="center"/>
      <protection locked="0"/>
    </xf>
    <xf numFmtId="7" fontId="10" fillId="6" borderId="0" xfId="0" applyNumberFormat="1" applyFont="1" applyFill="1" applyAlignment="1" applyProtection="1">
      <alignment horizontal="center"/>
      <protection locked="0"/>
    </xf>
    <xf numFmtId="167" fontId="10" fillId="6" borderId="0" xfId="0" applyNumberFormat="1" applyFont="1" applyFill="1" applyAlignment="1" applyProtection="1">
      <alignment horizontal="center"/>
      <protection locked="0"/>
    </xf>
    <xf numFmtId="2" fontId="10" fillId="6" borderId="0" xfId="0" applyNumberFormat="1" applyFont="1" applyFill="1" applyAlignment="1" applyProtection="1">
      <alignment horizontal="center"/>
      <protection locked="0"/>
    </xf>
    <xf numFmtId="49" fontId="10" fillId="6" borderId="0" xfId="0" applyNumberFormat="1" applyFont="1" applyFill="1" applyAlignment="1" applyProtection="1">
      <alignment horizontal="center"/>
      <protection locked="0"/>
    </xf>
    <xf numFmtId="168" fontId="10" fillId="6" borderId="0" xfId="0" applyNumberFormat="1" applyFont="1" applyFill="1" applyAlignment="1" applyProtection="1">
      <alignment horizontal="center"/>
      <protection locked="0"/>
    </xf>
    <xf numFmtId="10" fontId="10" fillId="6" borderId="0" xfId="0" applyNumberFormat="1" applyFont="1" applyFill="1" applyAlignment="1" applyProtection="1">
      <alignment horizontal="center"/>
      <protection locked="0"/>
    </xf>
    <xf numFmtId="165" fontId="1" fillId="6" borderId="0" xfId="0" applyNumberFormat="1" applyFont="1" applyFill="1" applyAlignment="1" applyProtection="1">
      <alignment horizontal="center"/>
      <protection locked="0"/>
    </xf>
    <xf numFmtId="0" fontId="1" fillId="6" borderId="0" xfId="0" applyFont="1" applyFill="1" applyAlignment="1" applyProtection="1">
      <alignment horizontal="center"/>
      <protection locked="0"/>
    </xf>
    <xf numFmtId="9" fontId="12" fillId="6" borderId="0" xfId="2" applyFont="1" applyFill="1" applyBorder="1" applyProtection="1">
      <protection locked="0"/>
    </xf>
    <xf numFmtId="169" fontId="12" fillId="6" borderId="0" xfId="1" applyNumberFormat="1" applyFont="1" applyFill="1" applyBorder="1" applyProtection="1">
      <protection locked="0"/>
    </xf>
    <xf numFmtId="170" fontId="12" fillId="6" borderId="0" xfId="0" applyNumberFormat="1" applyFont="1" applyFill="1" applyProtection="1">
      <protection locked="0"/>
    </xf>
    <xf numFmtId="1" fontId="12" fillId="6" borderId="0" xfId="0" applyNumberFormat="1" applyFont="1" applyFill="1" applyProtection="1">
      <protection locked="0"/>
    </xf>
    <xf numFmtId="49" fontId="12" fillId="6" borderId="0" xfId="0" applyNumberFormat="1" applyFont="1" applyFill="1" applyProtection="1">
      <protection locked="0"/>
    </xf>
    <xf numFmtId="49" fontId="12" fillId="6" borderId="0" xfId="0" applyNumberFormat="1" applyFont="1" applyFill="1" applyAlignment="1" applyProtection="1">
      <alignment horizontal="right"/>
      <protection locked="0"/>
    </xf>
    <xf numFmtId="37" fontId="12" fillId="6" borderId="0" xfId="0" applyNumberFormat="1" applyFont="1" applyFill="1" applyProtection="1">
      <protection locked="0"/>
    </xf>
    <xf numFmtId="5" fontId="12" fillId="6" borderId="0" xfId="0" applyNumberFormat="1" applyFont="1" applyFill="1" applyProtection="1">
      <protection locked="0"/>
    </xf>
    <xf numFmtId="3" fontId="12" fillId="6" borderId="0" xfId="0" applyNumberFormat="1" applyFont="1" applyFill="1" applyAlignment="1" applyProtection="1">
      <alignment horizontal="center"/>
      <protection locked="0"/>
    </xf>
    <xf numFmtId="6" fontId="12" fillId="6" borderId="0" xfId="0" applyNumberFormat="1" applyFont="1" applyFill="1" applyAlignment="1" applyProtection="1">
      <alignment horizontal="center"/>
      <protection locked="0"/>
    </xf>
    <xf numFmtId="6" fontId="12" fillId="6" borderId="0" xfId="0" applyNumberFormat="1" applyFont="1" applyFill="1" applyAlignment="1" applyProtection="1">
      <alignment horizontal="right"/>
      <protection locked="0"/>
    </xf>
    <xf numFmtId="49" fontId="12" fillId="6" borderId="0" xfId="0" applyNumberFormat="1" applyFont="1" applyFill="1" applyAlignment="1" applyProtection="1">
      <alignment horizontal="center"/>
      <protection locked="0"/>
    </xf>
    <xf numFmtId="6" fontId="10" fillId="0" borderId="0" xfId="0" applyNumberFormat="1" applyFont="1" applyProtection="1">
      <protection locked="0"/>
    </xf>
    <xf numFmtId="6" fontId="12" fillId="0" borderId="0" xfId="0" applyNumberFormat="1" applyFont="1" applyProtection="1">
      <protection locked="0"/>
    </xf>
    <xf numFmtId="9" fontId="12" fillId="0" borderId="0" xfId="2" applyFont="1" applyBorder="1" applyProtection="1">
      <protection locked="0"/>
    </xf>
    <xf numFmtId="169" fontId="12" fillId="0" borderId="0" xfId="1" applyNumberFormat="1" applyFont="1" applyBorder="1" applyProtection="1">
      <protection locked="0"/>
    </xf>
    <xf numFmtId="170" fontId="12" fillId="0" borderId="0" xfId="0" applyNumberFormat="1" applyFont="1" applyProtection="1">
      <protection locked="0"/>
    </xf>
    <xf numFmtId="3" fontId="12" fillId="0" borderId="0" xfId="0" applyNumberFormat="1" applyFont="1" applyProtection="1">
      <protection locked="0"/>
    </xf>
    <xf numFmtId="5" fontId="12" fillId="0" borderId="0" xfId="0" applyNumberFormat="1" applyFont="1" applyProtection="1">
      <protection locked="0"/>
    </xf>
    <xf numFmtId="4" fontId="12" fillId="0" borderId="0" xfId="0" applyNumberFormat="1" applyFont="1" applyProtection="1">
      <protection locked="0"/>
    </xf>
    <xf numFmtId="4" fontId="12" fillId="0" borderId="0" xfId="0" applyNumberFormat="1" applyFont="1" applyAlignment="1" applyProtection="1">
      <alignment horizontal="right"/>
      <protection locked="0"/>
    </xf>
    <xf numFmtId="3" fontId="12" fillId="0" borderId="0" xfId="0" applyNumberFormat="1" applyFont="1" applyAlignment="1" applyProtection="1">
      <alignment horizontal="right"/>
      <protection locked="0"/>
    </xf>
    <xf numFmtId="1" fontId="12" fillId="0" borderId="0" xfId="0" applyNumberFormat="1" applyFont="1" applyProtection="1">
      <protection locked="0"/>
    </xf>
    <xf numFmtId="49" fontId="12" fillId="0" borderId="0" xfId="0" applyNumberFormat="1" applyFont="1" applyProtection="1">
      <protection locked="0"/>
    </xf>
    <xf numFmtId="49" fontId="12" fillId="0" borderId="0" xfId="0" applyNumberFormat="1" applyFont="1" applyAlignment="1" applyProtection="1">
      <alignment horizontal="right"/>
      <protection locked="0"/>
    </xf>
    <xf numFmtId="37" fontId="12" fillId="0" borderId="0" xfId="0" applyNumberFormat="1" applyFont="1" applyProtection="1">
      <protection locked="0"/>
    </xf>
    <xf numFmtId="3" fontId="12" fillId="0" borderId="0" xfId="0" applyNumberFormat="1" applyFont="1" applyAlignment="1" applyProtection="1">
      <alignment horizontal="center"/>
      <protection locked="0"/>
    </xf>
    <xf numFmtId="6" fontId="12" fillId="0" borderId="0" xfId="0" applyNumberFormat="1" applyFont="1" applyAlignment="1" applyProtection="1">
      <alignment horizontal="center"/>
      <protection locked="0"/>
    </xf>
    <xf numFmtId="6" fontId="12" fillId="0" borderId="0" xfId="0" applyNumberFormat="1" applyFont="1" applyAlignment="1" applyProtection="1">
      <alignment horizontal="right"/>
      <protection locked="0"/>
    </xf>
    <xf numFmtId="49" fontId="12" fillId="0" borderId="0" xfId="0" applyNumberFormat="1" applyFont="1" applyAlignment="1" applyProtection="1">
      <alignment horizontal="center"/>
      <protection locked="0"/>
    </xf>
    <xf numFmtId="6" fontId="22" fillId="0" borderId="0" xfId="0" applyNumberFormat="1" applyFont="1" applyAlignment="1" applyProtection="1">
      <alignment horizontal="center"/>
      <protection locked="0"/>
    </xf>
    <xf numFmtId="9" fontId="22" fillId="0" borderId="0" xfId="2" applyFont="1" applyBorder="1" applyAlignment="1" applyProtection="1">
      <alignment horizontal="center"/>
      <protection locked="0"/>
    </xf>
    <xf numFmtId="169" fontId="22" fillId="0" borderId="0" xfId="1" applyNumberFormat="1" applyFont="1" applyBorder="1" applyAlignment="1" applyProtection="1">
      <alignment horizontal="center"/>
      <protection locked="0"/>
    </xf>
    <xf numFmtId="5" fontId="12" fillId="0" borderId="0" xfId="0" applyNumberFormat="1" applyFont="1" applyAlignment="1" applyProtection="1">
      <alignment horizontal="center"/>
      <protection locked="0"/>
    </xf>
    <xf numFmtId="6" fontId="22" fillId="0" borderId="0" xfId="0" applyNumberFormat="1" applyFont="1" applyProtection="1">
      <protection locked="0"/>
    </xf>
    <xf numFmtId="0" fontId="19" fillId="0" borderId="0" xfId="0" applyFont="1" applyProtection="1">
      <protection locked="0"/>
    </xf>
    <xf numFmtId="1" fontId="22" fillId="0" borderId="0" xfId="2" applyNumberFormat="1" applyFont="1" applyBorder="1" applyAlignment="1" applyProtection="1">
      <alignment horizontal="center"/>
      <protection locked="0"/>
    </xf>
    <xf numFmtId="49" fontId="22" fillId="0" borderId="0" xfId="0" applyNumberFormat="1" applyFont="1" applyAlignment="1" applyProtection="1">
      <alignment horizontal="center"/>
      <protection locked="0"/>
    </xf>
    <xf numFmtId="176" fontId="5" fillId="4" borderId="12" xfId="1" applyNumberFormat="1" applyFont="1" applyFill="1" applyBorder="1" applyAlignment="1" applyProtection="1">
      <alignment horizontal="right"/>
      <protection locked="0"/>
    </xf>
    <xf numFmtId="0" fontId="35" fillId="0" borderId="0" xfId="0" applyFont="1" applyAlignment="1">
      <alignment horizontal="center"/>
    </xf>
    <xf numFmtId="0" fontId="0" fillId="0" borderId="0" xfId="0" applyAlignment="1">
      <alignment horizontal="center"/>
    </xf>
    <xf numFmtId="0" fontId="37" fillId="0" borderId="0" xfId="0" applyFont="1" applyAlignment="1">
      <alignment horizontal="center"/>
    </xf>
    <xf numFmtId="0" fontId="11" fillId="0" borderId="0" xfId="0" applyFont="1" applyAlignment="1">
      <alignment horizontal="center"/>
    </xf>
    <xf numFmtId="0" fontId="12" fillId="0" borderId="0" xfId="0" applyFont="1" applyAlignment="1">
      <alignment horizontal="center" wrapText="1"/>
    </xf>
    <xf numFmtId="0" fontId="5" fillId="0" borderId="0" xfId="0" applyFont="1" applyAlignment="1">
      <alignment horizontal="center"/>
    </xf>
    <xf numFmtId="0" fontId="36" fillId="0" borderId="0" xfId="0" applyFont="1" applyAlignment="1">
      <alignment horizontal="center"/>
    </xf>
    <xf numFmtId="0" fontId="3" fillId="6" borderId="0" xfId="0" applyFont="1" applyFill="1" applyAlignment="1" applyProtection="1">
      <alignment horizontal="left"/>
      <protection locked="0"/>
    </xf>
    <xf numFmtId="0" fontId="5" fillId="0" borderId="14" xfId="0" applyFont="1" applyBorder="1" applyProtection="1">
      <protection locked="0"/>
    </xf>
    <xf numFmtId="0" fontId="5" fillId="0" borderId="17" xfId="0" applyFont="1" applyBorder="1" applyProtection="1">
      <protection locked="0"/>
    </xf>
    <xf numFmtId="0" fontId="5" fillId="0" borderId="14"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2" fillId="0" borderId="0" xfId="0" applyFont="1" applyAlignment="1">
      <alignment horizontal="center"/>
    </xf>
    <xf numFmtId="49" fontId="11" fillId="0" borderId="0" xfId="0" applyNumberFormat="1" applyFont="1" applyAlignment="1">
      <alignment horizontal="center"/>
    </xf>
    <xf numFmtId="0" fontId="1" fillId="0" borderId="0" xfId="0" applyFont="1" applyAlignment="1">
      <alignment horizontal="center"/>
    </xf>
    <xf numFmtId="0" fontId="5" fillId="0" borderId="3" xfId="0" applyFont="1" applyBorder="1" applyAlignment="1">
      <alignment horizontal="center"/>
    </xf>
    <xf numFmtId="0" fontId="3" fillId="6" borderId="0" xfId="0" applyFont="1" applyFill="1" applyAlignment="1">
      <alignment horizontal="center"/>
    </xf>
    <xf numFmtId="0" fontId="1" fillId="0" borderId="0" xfId="0" applyFont="1" applyAlignment="1">
      <alignment horizontal="right"/>
    </xf>
    <xf numFmtId="0" fontId="1" fillId="0" borderId="6" xfId="0" applyFont="1" applyBorder="1" applyAlignment="1">
      <alignment horizontal="right"/>
    </xf>
    <xf numFmtId="0" fontId="1" fillId="0" borderId="0" xfId="0" quotePrefix="1" applyFont="1" applyAlignment="1">
      <alignment horizontal="center"/>
    </xf>
    <xf numFmtId="40" fontId="5" fillId="7" borderId="12" xfId="0" applyNumberFormat="1" applyFont="1" applyFill="1" applyBorder="1" applyAlignment="1" applyProtection="1">
      <alignment horizontal="right"/>
      <protection locked="0"/>
    </xf>
    <xf numFmtId="0" fontId="5" fillId="7" borderId="12" xfId="0" applyFont="1" applyFill="1" applyBorder="1" applyAlignment="1" applyProtection="1">
      <alignment horizontal="right"/>
      <protection locked="0"/>
    </xf>
    <xf numFmtId="40" fontId="5" fillId="7" borderId="14" xfId="0" applyNumberFormat="1" applyFont="1" applyFill="1" applyBorder="1" applyAlignment="1" applyProtection="1">
      <alignment horizontal="right"/>
      <protection locked="0"/>
    </xf>
    <xf numFmtId="0" fontId="5" fillId="7" borderId="17" xfId="0" applyFont="1" applyFill="1" applyBorder="1" applyAlignment="1" applyProtection="1">
      <alignment horizontal="right"/>
      <protection locked="0"/>
    </xf>
    <xf numFmtId="40" fontId="5" fillId="0" borderId="14" xfId="0" applyNumberFormat="1" applyFont="1" applyBorder="1" applyProtection="1">
      <protection locked="0"/>
    </xf>
    <xf numFmtId="40" fontId="5" fillId="0" borderId="17" xfId="0" applyNumberFormat="1" applyFont="1" applyBorder="1" applyProtection="1">
      <protection locked="0"/>
    </xf>
    <xf numFmtId="37" fontId="5" fillId="0" borderId="14" xfId="0" applyNumberFormat="1" applyFont="1" applyBorder="1" applyProtection="1">
      <protection locked="0"/>
    </xf>
    <xf numFmtId="37" fontId="5" fillId="0" borderId="17" xfId="0" applyNumberFormat="1" applyFont="1" applyBorder="1" applyProtection="1">
      <protection locked="0"/>
    </xf>
    <xf numFmtId="38" fontId="5" fillId="0" borderId="12" xfId="0" applyNumberFormat="1" applyFont="1" applyBorder="1" applyAlignment="1" applyProtection="1">
      <alignment horizontal="right"/>
      <protection locked="0"/>
    </xf>
    <xf numFmtId="40" fontId="5" fillId="0" borderId="12" xfId="0" applyNumberFormat="1" applyFont="1" applyBorder="1" applyAlignment="1" applyProtection="1">
      <alignment horizontal="right"/>
      <protection locked="0"/>
    </xf>
    <xf numFmtId="6" fontId="5" fillId="0" borderId="12" xfId="0" applyNumberFormat="1" applyFont="1" applyBorder="1" applyAlignment="1" applyProtection="1">
      <alignment horizontal="right"/>
      <protection locked="0"/>
    </xf>
    <xf numFmtId="38" fontId="5" fillId="0" borderId="14" xfId="0" applyNumberFormat="1" applyFont="1" applyBorder="1" applyProtection="1">
      <protection locked="0"/>
    </xf>
    <xf numFmtId="38" fontId="5" fillId="0" borderId="17" xfId="0" applyNumberFormat="1" applyFont="1" applyBorder="1" applyProtection="1">
      <protection locked="0"/>
    </xf>
    <xf numFmtId="40" fontId="5" fillId="0" borderId="14" xfId="0" applyNumberFormat="1" applyFont="1" applyBorder="1" applyAlignment="1" applyProtection="1">
      <alignment horizontal="right"/>
      <protection locked="0"/>
    </xf>
    <xf numFmtId="40" fontId="5" fillId="0" borderId="17" xfId="0" applyNumberFormat="1" applyFont="1" applyBorder="1" applyAlignment="1" applyProtection="1">
      <alignment horizontal="right"/>
      <protection locked="0"/>
    </xf>
    <xf numFmtId="38" fontId="5" fillId="0" borderId="14" xfId="0" applyNumberFormat="1" applyFont="1" applyBorder="1" applyAlignment="1" applyProtection="1">
      <alignment horizontal="right"/>
      <protection locked="0"/>
    </xf>
    <xf numFmtId="38" fontId="5" fillId="0" borderId="17" xfId="0" applyNumberFormat="1" applyFont="1" applyBorder="1" applyAlignment="1" applyProtection="1">
      <alignment horizontal="right"/>
      <protection locked="0"/>
    </xf>
    <xf numFmtId="38" fontId="5" fillId="0" borderId="12" xfId="0" applyNumberFormat="1" applyFont="1" applyBorder="1" applyProtection="1">
      <protection locked="0"/>
    </xf>
    <xf numFmtId="40" fontId="5" fillId="0" borderId="12" xfId="0" applyNumberFormat="1" applyFont="1" applyBorder="1" applyProtection="1">
      <protection locked="0"/>
    </xf>
    <xf numFmtId="40" fontId="5" fillId="0" borderId="31" xfId="0" applyNumberFormat="1" applyFont="1" applyBorder="1" applyAlignment="1">
      <alignment horizontal="right"/>
    </xf>
    <xf numFmtId="40" fontId="5" fillId="0" borderId="15" xfId="0" applyNumberFormat="1" applyFont="1" applyBorder="1" applyAlignment="1">
      <alignment horizontal="right"/>
    </xf>
    <xf numFmtId="37" fontId="5" fillId="0" borderId="8" xfId="0" applyNumberFormat="1" applyFont="1" applyBorder="1" applyAlignment="1">
      <alignment horizontal="right"/>
    </xf>
    <xf numFmtId="4" fontId="1" fillId="0" borderId="14" xfId="0" applyNumberFormat="1" applyFont="1" applyBorder="1" applyAlignment="1" applyProtection="1">
      <alignment horizontal="right"/>
      <protection locked="0"/>
    </xf>
    <xf numFmtId="4" fontId="1" fillId="0" borderId="17" xfId="0" applyNumberFormat="1" applyFont="1" applyBorder="1" applyAlignment="1" applyProtection="1">
      <alignment horizontal="right"/>
      <protection locked="0"/>
    </xf>
    <xf numFmtId="40" fontId="5" fillId="5" borderId="14" xfId="0" applyNumberFormat="1" applyFont="1" applyFill="1" applyBorder="1" applyAlignment="1">
      <alignment horizontal="right"/>
    </xf>
    <xf numFmtId="40" fontId="5" fillId="5" borderId="17" xfId="0" applyNumberFormat="1" applyFont="1" applyFill="1" applyBorder="1" applyAlignment="1">
      <alignment horizontal="right"/>
    </xf>
    <xf numFmtId="37" fontId="5" fillId="0" borderId="12" xfId="0" applyNumberFormat="1" applyFont="1" applyBorder="1" applyAlignment="1" applyProtection="1">
      <alignment horizontal="right"/>
      <protection locked="0"/>
    </xf>
    <xf numFmtId="49" fontId="2" fillId="0" borderId="0" xfId="0" applyNumberFormat="1" applyFont="1" applyAlignment="1">
      <alignment horizontal="center"/>
    </xf>
    <xf numFmtId="0" fontId="11" fillId="0" borderId="26" xfId="0" applyFont="1" applyBorder="1" applyAlignment="1">
      <alignment horizontal="center"/>
    </xf>
    <xf numFmtId="49" fontId="1" fillId="0" borderId="0" xfId="0" applyNumberFormat="1" applyFont="1" applyAlignment="1">
      <alignment horizontal="center"/>
    </xf>
    <xf numFmtId="0" fontId="1" fillId="0" borderId="0" xfId="0" applyFont="1"/>
    <xf numFmtId="0" fontId="1" fillId="0" borderId="26" xfId="0" applyFont="1" applyBorder="1" applyAlignment="1">
      <alignment horizontal="center"/>
    </xf>
    <xf numFmtId="0" fontId="0" fillId="0" borderId="0" xfId="0"/>
    <xf numFmtId="0" fontId="2" fillId="0" borderId="0" xfId="0"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0" fillId="0" borderId="26" xfId="0" applyBorder="1"/>
    <xf numFmtId="14" fontId="5" fillId="0" borderId="14" xfId="0" applyNumberFormat="1" applyFont="1" applyBorder="1" applyAlignment="1" applyProtection="1">
      <alignment horizontal="right"/>
      <protection locked="0"/>
    </xf>
    <xf numFmtId="0" fontId="5" fillId="0" borderId="7" xfId="0" applyFont="1" applyBorder="1" applyAlignment="1" applyProtection="1">
      <alignment horizontal="right"/>
      <protection locked="0"/>
    </xf>
    <xf numFmtId="0" fontId="12" fillId="0" borderId="17" xfId="0" applyFont="1" applyBorder="1" applyAlignment="1" applyProtection="1">
      <alignment horizontal="right"/>
      <protection locked="0"/>
    </xf>
    <xf numFmtId="0" fontId="5" fillId="0" borderId="7" xfId="0" applyFont="1" applyBorder="1" applyAlignment="1" applyProtection="1">
      <alignment horizontal="left"/>
      <protection locked="0"/>
    </xf>
    <xf numFmtId="0" fontId="12" fillId="0" borderId="7" xfId="0" applyFont="1" applyBorder="1" applyProtection="1">
      <protection locked="0"/>
    </xf>
    <xf numFmtId="0" fontId="12" fillId="0" borderId="17" xfId="0" applyFont="1" applyBorder="1" applyProtection="1">
      <protection locked="0"/>
    </xf>
    <xf numFmtId="14" fontId="5" fillId="0" borderId="14" xfId="0" applyNumberFormat="1" applyFont="1" applyBorder="1" applyAlignment="1" applyProtection="1">
      <alignment horizontal="left"/>
      <protection locked="0"/>
    </xf>
    <xf numFmtId="165" fontId="5" fillId="0" borderId="14" xfId="0" applyNumberFormat="1" applyFont="1" applyBorder="1" applyAlignment="1" applyProtection="1">
      <alignment horizontal="left"/>
      <protection locked="0"/>
    </xf>
    <xf numFmtId="165" fontId="5" fillId="0" borderId="17" xfId="0" applyNumberFormat="1" applyFont="1" applyBorder="1" applyAlignment="1" applyProtection="1">
      <alignment horizontal="left"/>
      <protection locked="0"/>
    </xf>
    <xf numFmtId="0" fontId="5" fillId="0" borderId="14" xfId="0" applyFont="1" applyBorder="1" applyAlignment="1" applyProtection="1">
      <alignment horizontal="center"/>
      <protection locked="0"/>
    </xf>
    <xf numFmtId="0" fontId="5" fillId="0" borderId="7" xfId="0" applyFont="1" applyBorder="1" applyAlignment="1" applyProtection="1">
      <alignment horizontal="center"/>
      <protection locked="0"/>
    </xf>
    <xf numFmtId="0" fontId="5" fillId="0" borderId="17" xfId="0" applyFont="1" applyBorder="1" applyAlignment="1" applyProtection="1">
      <alignment horizontal="center"/>
      <protection locked="0"/>
    </xf>
    <xf numFmtId="0" fontId="11" fillId="0" borderId="0" xfId="0" applyFont="1"/>
    <xf numFmtId="0" fontId="5" fillId="0" borderId="14" xfId="0" applyFont="1" applyBorder="1" applyAlignment="1">
      <alignment horizontal="center"/>
    </xf>
    <xf numFmtId="0" fontId="5" fillId="0" borderId="7" xfId="0" applyFont="1" applyBorder="1" applyAlignment="1">
      <alignment horizontal="center"/>
    </xf>
    <xf numFmtId="0" fontId="5" fillId="0" borderId="17" xfId="0" applyFont="1" applyBorder="1" applyAlignment="1">
      <alignment horizontal="center"/>
    </xf>
    <xf numFmtId="0" fontId="1" fillId="0" borderId="3"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5" fillId="0" borderId="0" xfId="0" applyFont="1" applyAlignment="1">
      <alignment horizontal="left" vertical="top" wrapText="1"/>
    </xf>
    <xf numFmtId="0" fontId="11" fillId="0" borderId="29"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30"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11" fillId="0" borderId="7" xfId="0" applyFont="1" applyBorder="1" applyAlignment="1" applyProtection="1">
      <alignment horizontal="left"/>
      <protection locked="0"/>
    </xf>
    <xf numFmtId="0" fontId="11" fillId="0" borderId="17" xfId="0" applyFont="1" applyBorder="1" applyAlignment="1" applyProtection="1">
      <alignment horizontal="left"/>
      <protection locked="0"/>
    </xf>
    <xf numFmtId="0" fontId="11" fillId="0" borderId="5" xfId="0" applyFont="1" applyBorder="1" applyAlignment="1">
      <alignment horizontal="left"/>
    </xf>
    <xf numFmtId="0" fontId="11" fillId="0" borderId="0" xfId="0" applyFont="1" applyAlignment="1">
      <alignment horizontal="left"/>
    </xf>
    <xf numFmtId="0" fontId="2" fillId="8" borderId="0" xfId="0" applyFont="1" applyFill="1" applyAlignment="1" applyProtection="1">
      <alignment horizontal="center"/>
      <protection locked="0"/>
    </xf>
    <xf numFmtId="0" fontId="1" fillId="8" borderId="0" xfId="0" applyFont="1" applyFill="1" applyAlignment="1" applyProtection="1">
      <alignment horizontal="center"/>
      <protection locked="0"/>
    </xf>
    <xf numFmtId="164" fontId="5" fillId="0" borderId="14" xfId="0" applyNumberFormat="1" applyFont="1" applyBorder="1" applyAlignment="1" applyProtection="1">
      <alignment horizontal="center"/>
      <protection locked="0"/>
    </xf>
    <xf numFmtId="164" fontId="5" fillId="0" borderId="17" xfId="0" applyNumberFormat="1" applyFont="1" applyBorder="1" applyAlignment="1" applyProtection="1">
      <alignment horizontal="center"/>
      <protection locked="0"/>
    </xf>
    <xf numFmtId="0" fontId="32" fillId="8" borderId="8" xfId="0" applyFont="1" applyFill="1" applyBorder="1" applyAlignment="1" applyProtection="1">
      <alignment horizontal="center" vertical="top"/>
      <protection locked="0"/>
    </xf>
    <xf numFmtId="0" fontId="32" fillId="8" borderId="0" xfId="0" applyFont="1" applyFill="1" applyAlignment="1" applyProtection="1">
      <alignment horizontal="center" vertical="top"/>
      <protection locked="0"/>
    </xf>
    <xf numFmtId="0" fontId="32" fillId="0" borderId="7" xfId="0" applyFont="1" applyBorder="1" applyAlignment="1">
      <alignment horizontal="center" vertical="top"/>
    </xf>
    <xf numFmtId="165" fontId="5" fillId="9" borderId="14" xfId="0" applyNumberFormat="1" applyFont="1" applyFill="1" applyBorder="1" applyAlignment="1">
      <alignment horizontal="right"/>
    </xf>
    <xf numFmtId="165" fontId="5" fillId="9" borderId="17" xfId="0" applyNumberFormat="1" applyFont="1" applyFill="1" applyBorder="1" applyAlignment="1">
      <alignment horizontal="right"/>
    </xf>
    <xf numFmtId="0" fontId="32" fillId="0" borderId="8" xfId="0" applyFont="1" applyBorder="1" applyAlignment="1">
      <alignment horizontal="center" vertical="top"/>
    </xf>
    <xf numFmtId="0" fontId="32" fillId="8" borderId="7" xfId="0" applyFont="1" applyFill="1" applyBorder="1" applyAlignment="1" applyProtection="1">
      <alignment horizontal="center" vertical="top"/>
      <protection locked="0"/>
    </xf>
    <xf numFmtId="165" fontId="5" fillId="0" borderId="14" xfId="0" applyNumberFormat="1" applyFont="1" applyBorder="1" applyAlignment="1" applyProtection="1">
      <alignment horizontal="center"/>
      <protection locked="0"/>
    </xf>
    <xf numFmtId="165" fontId="5" fillId="0" borderId="17" xfId="0" applyNumberFormat="1" applyFont="1" applyBorder="1" applyAlignment="1" applyProtection="1">
      <alignment horizontal="center"/>
      <protection locked="0"/>
    </xf>
    <xf numFmtId="0" fontId="5" fillId="8" borderId="0" xfId="0" applyFont="1" applyFill="1" applyAlignment="1" applyProtection="1">
      <alignment horizontal="center"/>
      <protection locked="0"/>
    </xf>
    <xf numFmtId="0" fontId="48" fillId="8" borderId="3" xfId="0" applyFont="1" applyFill="1" applyBorder="1" applyAlignment="1" applyProtection="1">
      <alignment horizontal="center"/>
      <protection locked="0"/>
    </xf>
    <xf numFmtId="0" fontId="14" fillId="8" borderId="0" xfId="0" applyFont="1" applyFill="1" applyAlignment="1" applyProtection="1">
      <alignment horizontal="center"/>
      <protection locked="0"/>
    </xf>
    <xf numFmtId="0" fontId="1" fillId="0" borderId="0" xfId="0" applyFont="1" applyAlignment="1">
      <alignment horizontal="left" wrapText="1"/>
    </xf>
    <xf numFmtId="49" fontId="1" fillId="0" borderId="0" xfId="0" applyNumberFormat="1" applyFont="1" applyProtection="1"/>
    <xf numFmtId="0" fontId="1" fillId="0" borderId="0" xfId="0" applyFont="1" applyProtection="1"/>
    <xf numFmtId="0" fontId="1" fillId="0" borderId="0" xfId="0" applyFont="1" applyAlignment="1" applyProtection="1">
      <alignment horizontal="right"/>
    </xf>
    <xf numFmtId="0" fontId="1" fillId="0" borderId="6" xfId="0" applyFont="1" applyBorder="1" applyAlignment="1" applyProtection="1">
      <alignment horizontal="right"/>
    </xf>
    <xf numFmtId="49" fontId="6" fillId="0" borderId="0" xfId="0" applyNumberFormat="1" applyFont="1" applyProtection="1"/>
    <xf numFmtId="0" fontId="6" fillId="0" borderId="0" xfId="0" applyFont="1" applyProtection="1"/>
    <xf numFmtId="0" fontId="6" fillId="0" borderId="0" xfId="0" applyFont="1" applyAlignment="1" applyProtection="1">
      <alignment vertical="top"/>
    </xf>
    <xf numFmtId="0" fontId="6" fillId="0" borderId="0" xfId="0"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right"/>
    </xf>
    <xf numFmtId="0" fontId="40" fillId="0" borderId="0" xfId="0" applyFont="1" applyProtection="1"/>
    <xf numFmtId="0" fontId="11" fillId="0" borderId="0" xfId="0" applyFont="1" applyProtection="1"/>
    <xf numFmtId="0" fontId="2" fillId="0" borderId="0" xfId="0" applyFont="1" applyAlignment="1" applyProtection="1">
      <alignment vertical="top"/>
    </xf>
    <xf numFmtId="0" fontId="13" fillId="0" borderId="0" xfId="0" applyFont="1" applyProtection="1"/>
    <xf numFmtId="164" fontId="12" fillId="0" borderId="0" xfId="0" applyNumberFormat="1" applyFont="1" applyAlignment="1" applyProtection="1">
      <alignment horizontal="right"/>
    </xf>
    <xf numFmtId="164" fontId="1" fillId="0" borderId="7" xfId="1" applyNumberFormat="1" applyFont="1" applyFill="1" applyBorder="1" applyAlignment="1" applyProtection="1">
      <alignment horizontal="right"/>
    </xf>
    <xf numFmtId="164" fontId="1" fillId="0" borderId="5" xfId="1" applyNumberFormat="1" applyFont="1" applyBorder="1" applyAlignment="1" applyProtection="1">
      <alignment horizontal="left"/>
    </xf>
    <xf numFmtId="3" fontId="5" fillId="0" borderId="8" xfId="1" applyNumberFormat="1" applyFont="1" applyBorder="1" applyAlignment="1" applyProtection="1">
      <alignment horizontal="right"/>
    </xf>
    <xf numFmtId="164" fontId="1" fillId="0" borderId="7" xfId="1" applyNumberFormat="1" applyFont="1" applyBorder="1" applyAlignment="1" applyProtection="1">
      <alignment horizontal="left"/>
    </xf>
    <xf numFmtId="164" fontId="12" fillId="0" borderId="5" xfId="0" applyNumberFormat="1" applyFont="1" applyBorder="1" applyAlignment="1" applyProtection="1">
      <alignment horizontal="left"/>
    </xf>
    <xf numFmtId="164" fontId="12" fillId="0" borderId="8" xfId="0" applyNumberFormat="1" applyFont="1" applyBorder="1" applyAlignment="1" applyProtection="1">
      <alignment horizontal="left"/>
    </xf>
    <xf numFmtId="0" fontId="13" fillId="0" borderId="0" xfId="0" applyFont="1" applyAlignment="1" applyProtection="1">
      <alignment horizontal="center" vertical="top"/>
    </xf>
    <xf numFmtId="0" fontId="1" fillId="0" borderId="5" xfId="0" applyFont="1" applyBorder="1" applyAlignment="1" applyProtection="1">
      <alignment horizontal="center"/>
    </xf>
    <xf numFmtId="0" fontId="11" fillId="0" borderId="26" xfId="0" applyFont="1" applyBorder="1" applyAlignment="1" applyProtection="1">
      <alignment horizontal="center"/>
    </xf>
    <xf numFmtId="0" fontId="5" fillId="0" borderId="0" xfId="0" applyFont="1" applyAlignment="1" applyProtection="1">
      <alignment horizontal="center"/>
    </xf>
    <xf numFmtId="0" fontId="1" fillId="0" borderId="0" xfId="0" applyFont="1" applyAlignment="1" applyProtection="1">
      <alignment horizontal="center"/>
    </xf>
    <xf numFmtId="0" fontId="11" fillId="0" borderId="0" xfId="0" applyFont="1" applyAlignment="1" applyProtection="1">
      <alignment horizontal="center"/>
    </xf>
    <xf numFmtId="0" fontId="10" fillId="0" borderId="0" xfId="0" applyFont="1" applyAlignment="1" applyProtection="1">
      <alignment horizontal="left" vertical="center" textRotation="90"/>
    </xf>
    <xf numFmtId="0" fontId="9" fillId="0" borderId="0" xfId="0" applyFont="1" applyAlignment="1" applyProtection="1">
      <alignment horizontal="center"/>
    </xf>
    <xf numFmtId="0" fontId="5" fillId="0" borderId="27" xfId="0" applyFont="1" applyBorder="1" applyAlignment="1" applyProtection="1">
      <alignment textRotation="90"/>
    </xf>
    <xf numFmtId="0" fontId="10" fillId="0" borderId="21" xfId="0" applyFont="1" applyBorder="1" applyAlignment="1" applyProtection="1">
      <alignment horizontal="left" vertical="center" textRotation="90"/>
    </xf>
    <xf numFmtId="0" fontId="5" fillId="0" borderId="28" xfId="0" applyFont="1" applyBorder="1" applyAlignment="1" applyProtection="1">
      <alignment textRotation="90"/>
    </xf>
    <xf numFmtId="0" fontId="1" fillId="0" borderId="21" xfId="0" applyFont="1" applyBorder="1" applyProtection="1"/>
    <xf numFmtId="38" fontId="25" fillId="0" borderId="0" xfId="0" applyNumberFormat="1" applyFont="1" applyProtection="1"/>
    <xf numFmtId="0" fontId="11" fillId="0" borderId="0" xfId="0" applyFont="1" applyAlignment="1" applyProtection="1">
      <alignment horizontal="right"/>
    </xf>
    <xf numFmtId="0" fontId="10" fillId="0" borderId="0" xfId="0" applyFont="1" applyAlignment="1" applyProtection="1">
      <alignment vertical="center" textRotation="90"/>
    </xf>
    <xf numFmtId="0" fontId="11" fillId="0" borderId="0" xfId="0" applyFont="1" applyAlignment="1" applyProtection="1">
      <alignment horizontal="center"/>
    </xf>
    <xf numFmtId="164" fontId="11" fillId="0" borderId="8" xfId="0" applyNumberFormat="1" applyFont="1" applyBorder="1" applyAlignment="1" applyProtection="1">
      <alignment horizontal="left"/>
    </xf>
    <xf numFmtId="0" fontId="5" fillId="0" borderId="0" xfId="0" applyFont="1" applyAlignment="1" applyProtection="1">
      <alignment horizontal="left"/>
    </xf>
    <xf numFmtId="0" fontId="5" fillId="0" borderId="11" xfId="0" applyFont="1" applyBorder="1" applyAlignment="1" applyProtection="1">
      <alignment textRotation="90"/>
    </xf>
    <xf numFmtId="164" fontId="12" fillId="0" borderId="0" xfId="0" applyNumberFormat="1" applyFont="1" applyAlignment="1" applyProtection="1">
      <alignment horizontal="left"/>
    </xf>
    <xf numFmtId="0" fontId="6" fillId="0" borderId="0" xfId="0" applyFont="1" applyAlignment="1" applyProtection="1">
      <alignment horizontal="right"/>
    </xf>
    <xf numFmtId="0" fontId="1" fillId="0" borderId="6" xfId="0" applyFont="1" applyBorder="1" applyAlignment="1" applyProtection="1">
      <alignment horizontal="right"/>
    </xf>
    <xf numFmtId="0" fontId="17" fillId="0" borderId="0" xfId="0" applyFont="1" applyProtection="1"/>
    <xf numFmtId="0" fontId="2" fillId="0" borderId="0" xfId="0" applyFont="1" applyProtection="1"/>
    <xf numFmtId="164" fontId="6" fillId="0" borderId="0" xfId="0" applyNumberFormat="1" applyFont="1" applyAlignment="1" applyProtection="1">
      <alignment horizontal="right"/>
    </xf>
    <xf numFmtId="0" fontId="6" fillId="0" borderId="1" xfId="0" applyFont="1" applyBorder="1" applyProtection="1"/>
    <xf numFmtId="164" fontId="12" fillId="0" borderId="1" xfId="0" applyNumberFormat="1" applyFont="1" applyBorder="1" applyAlignment="1" applyProtection="1">
      <alignment horizontal="right"/>
    </xf>
    <xf numFmtId="0" fontId="2" fillId="0" borderId="0" xfId="0" applyFont="1" applyAlignment="1" applyProtection="1">
      <alignment horizontal="center" vertical="top"/>
    </xf>
    <xf numFmtId="0" fontId="1" fillId="0" borderId="0" xfId="0" applyFont="1" applyAlignment="1" applyProtection="1">
      <alignment horizontal="left"/>
    </xf>
    <xf numFmtId="164" fontId="12" fillId="0" borderId="7" xfId="0" applyNumberFormat="1" applyFont="1" applyBorder="1" applyAlignment="1" applyProtection="1">
      <alignment horizontal="right"/>
    </xf>
    <xf numFmtId="38" fontId="5" fillId="0" borderId="0" xfId="1" applyNumberFormat="1" applyFont="1" applyFill="1" applyBorder="1" applyAlignment="1" applyProtection="1">
      <alignment horizontal="right"/>
    </xf>
    <xf numFmtId="0" fontId="13" fillId="0" borderId="0" xfId="0" applyFont="1" applyAlignment="1" applyProtection="1">
      <alignment vertical="top"/>
    </xf>
    <xf numFmtId="0" fontId="14" fillId="0" borderId="0" xfId="0" applyFont="1" applyAlignment="1" applyProtection="1">
      <alignment horizontal="center"/>
    </xf>
    <xf numFmtId="0" fontId="18" fillId="0" borderId="0" xfId="0" applyFont="1" applyProtection="1"/>
    <xf numFmtId="164" fontId="12" fillId="0" borderId="8" xfId="0" applyNumberFormat="1" applyFont="1" applyBorder="1" applyAlignment="1" applyProtection="1">
      <alignment horizontal="right"/>
    </xf>
    <xf numFmtId="164" fontId="12" fillId="0" borderId="5" xfId="0" applyNumberFormat="1" applyFont="1" applyBorder="1" applyAlignment="1" applyProtection="1">
      <alignment horizontal="right"/>
    </xf>
    <xf numFmtId="173" fontId="5" fillId="0" borderId="8" xfId="1" applyNumberFormat="1" applyFont="1" applyFill="1" applyBorder="1" applyAlignment="1" applyProtection="1">
      <alignment horizontal="right"/>
    </xf>
    <xf numFmtId="0" fontId="13" fillId="0" borderId="0" xfId="0" applyFont="1" applyAlignment="1" applyProtection="1">
      <alignment horizontal="center"/>
    </xf>
    <xf numFmtId="0" fontId="1" fillId="0" borderId="0" xfId="0" quotePrefix="1" applyFont="1" applyAlignment="1" applyProtection="1">
      <alignment horizontal="center"/>
    </xf>
    <xf numFmtId="1" fontId="11" fillId="0" borderId="0" xfId="0" applyNumberFormat="1" applyFont="1" applyAlignment="1" applyProtection="1">
      <alignment horizontal="center"/>
    </xf>
    <xf numFmtId="0" fontId="11" fillId="0" borderId="12" xfId="0" applyFont="1" applyBorder="1" applyAlignment="1" applyProtection="1">
      <alignment horizontal="center"/>
      <protection locked="0"/>
    </xf>
    <xf numFmtId="165" fontId="11" fillId="0" borderId="12" xfId="0" applyNumberFormat="1" applyFont="1" applyBorder="1" applyProtection="1">
      <protection locked="0"/>
    </xf>
    <xf numFmtId="0" fontId="13" fillId="0" borderId="12" xfId="0" applyFont="1" applyBorder="1" applyAlignment="1" applyProtection="1">
      <alignment horizontal="center"/>
      <protection locked="0"/>
    </xf>
    <xf numFmtId="0" fontId="5" fillId="8" borderId="0" xfId="0" applyFont="1" applyFill="1" applyAlignment="1" applyProtection="1">
      <alignment horizontal="center"/>
    </xf>
    <xf numFmtId="0" fontId="10" fillId="8" borderId="0" xfId="0" applyFont="1" applyFill="1" applyAlignment="1" applyProtection="1">
      <alignment horizontal="center"/>
    </xf>
    <xf numFmtId="0" fontId="47" fillId="0" borderId="0" xfId="0" applyFont="1" applyAlignment="1" applyProtection="1">
      <alignment horizontal="center"/>
    </xf>
    <xf numFmtId="0" fontId="15" fillId="0" borderId="0" xfId="0" applyFont="1" applyAlignment="1" applyProtection="1">
      <alignment horizontal="center"/>
    </xf>
    <xf numFmtId="0" fontId="5" fillId="0" borderId="0" xfId="0" applyFont="1" applyAlignment="1" applyProtection="1">
      <alignment horizontal="center"/>
    </xf>
    <xf numFmtId="165" fontId="5" fillId="0" borderId="0" xfId="0" applyNumberFormat="1" applyFont="1" applyAlignment="1" applyProtection="1">
      <alignment horizontal="center"/>
    </xf>
    <xf numFmtId="0" fontId="1" fillId="8" borderId="0" xfId="0" applyFont="1" applyFill="1" applyProtection="1"/>
    <xf numFmtId="0" fontId="1" fillId="8" borderId="0" xfId="0" applyFont="1" applyFill="1" applyAlignment="1" applyProtection="1">
      <alignment horizontal="right"/>
    </xf>
    <xf numFmtId="0" fontId="48" fillId="8" borderId="3" xfId="0" applyFont="1" applyFill="1" applyBorder="1" applyAlignment="1" applyProtection="1">
      <alignment horizontal="center"/>
    </xf>
    <xf numFmtId="0" fontId="5" fillId="8" borderId="0" xfId="0" applyFont="1" applyFill="1" applyAlignment="1" applyProtection="1">
      <alignment horizontal="center"/>
    </xf>
    <xf numFmtId="0" fontId="11" fillId="0" borderId="0" xfId="0" applyFont="1" applyAlignment="1" applyProtection="1">
      <alignment horizontal="center" vertical="center"/>
    </xf>
    <xf numFmtId="0" fontId="0" fillId="0" borderId="0" xfId="0" applyProtection="1"/>
    <xf numFmtId="0" fontId="49" fillId="8" borderId="0" xfId="0" applyFont="1" applyFill="1" applyAlignment="1" applyProtection="1">
      <alignment horizontal="left"/>
    </xf>
    <xf numFmtId="0" fontId="11" fillId="8" borderId="0" xfId="0" applyFont="1" applyFill="1" applyAlignment="1" applyProtection="1">
      <alignment horizontal="center"/>
    </xf>
    <xf numFmtId="49" fontId="1" fillId="0" borderId="0" xfId="0" applyNumberFormat="1" applyFont="1" applyAlignment="1" applyProtection="1">
      <alignment horizontal="right"/>
    </xf>
    <xf numFmtId="49" fontId="1" fillId="0" borderId="0" xfId="0" applyNumberFormat="1" applyFont="1" applyAlignment="1" applyProtection="1">
      <alignment horizontal="center"/>
    </xf>
    <xf numFmtId="0" fontId="1" fillId="0" borderId="6" xfId="0" applyFont="1" applyBorder="1" applyAlignment="1" applyProtection="1">
      <alignment horizontal="center"/>
    </xf>
    <xf numFmtId="165" fontId="5" fillId="9" borderId="12" xfId="0" applyNumberFormat="1" applyFont="1" applyFill="1" applyBorder="1" applyAlignment="1" applyProtection="1">
      <alignment horizontal="right"/>
    </xf>
    <xf numFmtId="49" fontId="1" fillId="6" borderId="0" xfId="0" applyNumberFormat="1" applyFont="1" applyFill="1" applyAlignment="1" applyProtection="1">
      <alignment horizontal="right"/>
    </xf>
    <xf numFmtId="0" fontId="2" fillId="6" borderId="0" xfId="0" quotePrefix="1" applyFont="1" applyFill="1" applyProtection="1"/>
    <xf numFmtId="0" fontId="33" fillId="6" borderId="0" xfId="0" applyFont="1" applyFill="1" applyAlignment="1" applyProtection="1">
      <alignment vertical="center"/>
    </xf>
    <xf numFmtId="0" fontId="32" fillId="6" borderId="0" xfId="0" applyFont="1" applyFill="1" applyAlignment="1" applyProtection="1">
      <alignment horizontal="center" vertical="center"/>
    </xf>
    <xf numFmtId="0" fontId="1" fillId="0" borderId="0" xfId="0" applyFont="1" applyAlignment="1" applyProtection="1">
      <alignment wrapText="1"/>
    </xf>
    <xf numFmtId="165" fontId="5" fillId="0" borderId="0" xfId="0" applyNumberFormat="1" applyFont="1" applyAlignment="1" applyProtection="1">
      <alignment horizontal="right"/>
    </xf>
    <xf numFmtId="0" fontId="1" fillId="0" borderId="0" xfId="0" applyFont="1" applyAlignment="1" applyProtection="1">
      <alignment wrapText="1"/>
    </xf>
    <xf numFmtId="0" fontId="1" fillId="8" borderId="0" xfId="0" applyFont="1" applyFill="1" applyAlignment="1" applyProtection="1">
      <alignment horizontal="center"/>
    </xf>
    <xf numFmtId="10" fontId="5" fillId="8" borderId="0" xfId="0" applyNumberFormat="1" applyFont="1" applyFill="1" applyProtection="1"/>
    <xf numFmtId="171" fontId="5" fillId="8" borderId="6" xfId="0" applyNumberFormat="1" applyFont="1" applyFill="1" applyBorder="1" applyProtection="1"/>
    <xf numFmtId="10" fontId="5" fillId="10" borderId="12" xfId="0" applyNumberFormat="1" applyFont="1" applyFill="1" applyBorder="1" applyAlignment="1" applyProtection="1">
      <alignment horizontal="right"/>
    </xf>
    <xf numFmtId="9" fontId="5" fillId="0" borderId="0" xfId="0" applyNumberFormat="1" applyFont="1" applyProtection="1"/>
    <xf numFmtId="171" fontId="5" fillId="0" borderId="5" xfId="0" applyNumberFormat="1" applyFont="1" applyBorder="1" applyAlignment="1" applyProtection="1">
      <alignment horizontal="right"/>
    </xf>
    <xf numFmtId="49" fontId="5" fillId="0" borderId="1" xfId="0" applyNumberFormat="1" applyFont="1" applyBorder="1" applyAlignment="1" applyProtection="1">
      <alignment horizontal="right"/>
    </xf>
    <xf numFmtId="0" fontId="13" fillId="0" borderId="1" xfId="0" applyFont="1" applyBorder="1" applyProtection="1"/>
    <xf numFmtId="0" fontId="1" fillId="0" borderId="1" xfId="0" applyFont="1" applyBorder="1" applyProtection="1"/>
    <xf numFmtId="0" fontId="2" fillId="0" borderId="1" xfId="0" applyFont="1" applyBorder="1" applyAlignment="1" applyProtection="1">
      <alignment horizontal="center"/>
    </xf>
    <xf numFmtId="49" fontId="5" fillId="0" borderId="0" xfId="0" applyNumberFormat="1" applyFont="1" applyAlignment="1" applyProtection="1">
      <alignment horizontal="right"/>
    </xf>
    <xf numFmtId="0" fontId="32" fillId="0" borderId="0" xfId="0" applyFont="1" applyAlignment="1" applyProtection="1">
      <alignment horizontal="center" vertical="top"/>
    </xf>
    <xf numFmtId="0" fontId="48" fillId="8" borderId="0" xfId="0" applyFont="1" applyFill="1" applyAlignment="1" applyProtection="1">
      <alignment horizontal="left"/>
    </xf>
    <xf numFmtId="0" fontId="9" fillId="0" borderId="0" xfId="0" applyFont="1" applyAlignment="1" applyProtection="1">
      <alignment horizontal="center"/>
    </xf>
    <xf numFmtId="0" fontId="50" fillId="0" borderId="0" xfId="0" applyFont="1" applyAlignment="1" applyProtection="1">
      <alignment horizontal="left"/>
    </xf>
    <xf numFmtId="0" fontId="9" fillId="0" borderId="5" xfId="0" applyFont="1" applyBorder="1" applyAlignment="1" applyProtection="1">
      <alignment horizontal="center"/>
    </xf>
    <xf numFmtId="0" fontId="1" fillId="0" borderId="0" xfId="0" applyFont="1" applyAlignment="1" applyProtection="1">
      <alignment horizontal="left"/>
    </xf>
    <xf numFmtId="0" fontId="9" fillId="0" borderId="0" xfId="0" applyFont="1" applyAlignment="1" applyProtection="1">
      <alignment horizontal="center" vertical="center" wrapText="1"/>
    </xf>
    <xf numFmtId="164" fontId="1" fillId="0" borderId="0" xfId="0" applyNumberFormat="1" applyFont="1" applyProtection="1"/>
    <xf numFmtId="10" fontId="5" fillId="9" borderId="12" xfId="0" applyNumberFormat="1" applyFont="1" applyFill="1" applyBorder="1" applyAlignment="1" applyProtection="1">
      <alignment horizontal="right"/>
    </xf>
    <xf numFmtId="0" fontId="1" fillId="0" borderId="0" xfId="0" applyFont="1" applyAlignment="1" applyProtection="1">
      <alignment horizontal="left" wrapText="1"/>
    </xf>
    <xf numFmtId="171" fontId="5" fillId="8" borderId="9" xfId="0" applyNumberFormat="1" applyFont="1" applyFill="1" applyBorder="1" applyProtection="1"/>
    <xf numFmtId="49" fontId="1" fillId="0" borderId="0" xfId="0" applyNumberFormat="1" applyFont="1" applyAlignment="1" applyProtection="1">
      <alignment horizontal="right" vertical="center"/>
    </xf>
    <xf numFmtId="0" fontId="1" fillId="0" borderId="0" xfId="0" applyFont="1" applyAlignment="1" applyProtection="1">
      <alignment horizontal="left" vertical="top"/>
    </xf>
    <xf numFmtId="0" fontId="1" fillId="0" borderId="0" xfId="0" applyFont="1" applyAlignment="1" applyProtection="1">
      <alignment horizontal="left" vertical="top" wrapText="1"/>
    </xf>
    <xf numFmtId="0" fontId="1" fillId="0" borderId="0" xfId="0" applyFont="1" applyAlignment="1" applyProtection="1">
      <alignment horizontal="left" wrapText="1"/>
    </xf>
    <xf numFmtId="9" fontId="5" fillId="0" borderId="0" xfId="0" applyNumberFormat="1" applyFont="1" applyAlignment="1" applyProtection="1">
      <alignment horizontal="right"/>
    </xf>
    <xf numFmtId="0" fontId="6" fillId="0" borderId="0" xfId="0" applyFont="1" applyAlignment="1" applyProtection="1">
      <alignment horizontal="left" vertical="top"/>
    </xf>
    <xf numFmtId="0" fontId="1" fillId="0" borderId="0" xfId="0" applyFont="1" applyAlignment="1" applyProtection="1">
      <alignment vertical="top"/>
    </xf>
    <xf numFmtId="49" fontId="1" fillId="0" borderId="1" xfId="0" applyNumberFormat="1" applyFont="1" applyBorder="1" applyAlignment="1" applyProtection="1">
      <alignment horizontal="right"/>
    </xf>
    <xf numFmtId="0" fontId="0" fillId="0" borderId="0" xfId="0" applyAlignment="1" applyProtection="1">
      <alignment horizontal="center"/>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colors>
    <mruColors>
      <color rgb="FFB8CCE4"/>
      <color rgb="FFFFFF99"/>
      <color rgb="FF9EB0FA"/>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2105025</xdr:colOff>
      <xdr:row>4</xdr:row>
      <xdr:rowOff>171450</xdr:rowOff>
    </xdr:from>
    <xdr:to>
      <xdr:col>4</xdr:col>
      <xdr:colOff>676275</xdr:colOff>
      <xdr:row>27</xdr:row>
      <xdr:rowOff>85725</xdr:rowOff>
    </xdr:to>
    <xdr:pic>
      <xdr:nvPicPr>
        <xdr:cNvPr id="2049" name="Picture 8" descr="me">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2019300"/>
          <a:ext cx="4171950" cy="6038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533400</xdr:rowOff>
    </xdr:from>
    <xdr:to>
      <xdr:col>3</xdr:col>
      <xdr:colOff>123825</xdr:colOff>
      <xdr:row>14</xdr:row>
      <xdr:rowOff>38100</xdr:rowOff>
    </xdr:to>
    <xdr:pic>
      <xdr:nvPicPr>
        <xdr:cNvPr id="2050" name="Picture 9">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7790" t="10046" r="-7790" b="-10046"/>
        <a:stretch>
          <a:fillRect/>
        </a:stretch>
      </xdr:blipFill>
      <xdr:spPr bwMode="auto">
        <a:xfrm>
          <a:off x="3390900" y="3895725"/>
          <a:ext cx="1724025" cy="2009775"/>
        </a:xfrm>
        <a:prstGeom prst="rect">
          <a:avLst/>
        </a:prstGeom>
        <a:solidFill>
          <a:srgbClr val="FFFFFF">
            <a:alpha val="98822"/>
          </a:srgbClr>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7"/>
  <sheetViews>
    <sheetView showGridLines="0" zoomScaleNormal="100" zoomScaleSheetLayoutView="100" workbookViewId="0">
      <selection activeCell="F6" sqref="A1:XFD1048576"/>
    </sheetView>
  </sheetViews>
  <sheetFormatPr defaultColWidth="9.109375" defaultRowHeight="13.2" x14ac:dyDescent="0.25"/>
  <cols>
    <col min="1" max="1" width="41.6640625" bestFit="1" customWidth="1"/>
    <col min="3" max="3" width="24" bestFit="1" customWidth="1"/>
    <col min="5" max="5" width="27.88671875" customWidth="1"/>
    <col min="6" max="6" width="13.109375" customWidth="1"/>
    <col min="7" max="7" width="4.109375" customWidth="1"/>
  </cols>
  <sheetData>
    <row r="2" spans="1:10" ht="16.5" customHeight="1" x14ac:dyDescent="0.25"/>
    <row r="3" spans="1:10" ht="57" customHeight="1" x14ac:dyDescent="1">
      <c r="A3" s="459">
        <v>2025</v>
      </c>
      <c r="B3" s="460"/>
      <c r="C3" s="460"/>
      <c r="D3" s="460"/>
      <c r="E3" s="460"/>
      <c r="F3" s="460"/>
    </row>
    <row r="4" spans="1:10" ht="60" x14ac:dyDescent="0.95">
      <c r="A4" s="457" t="s">
        <v>0</v>
      </c>
      <c r="B4" s="458"/>
      <c r="C4" s="458"/>
      <c r="D4" s="458"/>
      <c r="E4" s="458"/>
      <c r="F4" s="458"/>
      <c r="G4" s="10"/>
      <c r="H4" s="10"/>
      <c r="I4" s="10"/>
      <c r="J4" s="10"/>
    </row>
    <row r="5" spans="1:10" ht="60.6" x14ac:dyDescent="1">
      <c r="A5" s="10"/>
      <c r="B5" s="10"/>
      <c r="C5" s="10"/>
      <c r="D5" s="10"/>
      <c r="E5" s="303"/>
      <c r="F5" s="10"/>
      <c r="G5" s="10"/>
      <c r="H5" s="10"/>
      <c r="I5" s="10"/>
      <c r="J5" s="10"/>
    </row>
    <row r="6" spans="1:10" ht="60" x14ac:dyDescent="0.95">
      <c r="A6" s="10"/>
      <c r="B6" s="10"/>
      <c r="C6" s="10"/>
      <c r="D6" s="10"/>
      <c r="E6" s="301"/>
      <c r="F6" s="10"/>
      <c r="G6" s="10"/>
      <c r="H6" s="10"/>
      <c r="I6" s="10"/>
      <c r="J6" s="10"/>
    </row>
    <row r="7" spans="1:10" ht="60" x14ac:dyDescent="0.95">
      <c r="A7" s="10"/>
      <c r="B7" s="10"/>
      <c r="C7" s="10"/>
      <c r="D7" s="10"/>
      <c r="E7" s="301"/>
      <c r="F7" s="10"/>
      <c r="G7" s="10"/>
      <c r="H7" s="10"/>
      <c r="I7" s="10"/>
      <c r="J7" s="10"/>
    </row>
    <row r="8" spans="1:10" ht="60" x14ac:dyDescent="0.95">
      <c r="A8" s="72"/>
      <c r="B8" s="72"/>
      <c r="C8" s="72"/>
      <c r="D8" s="72"/>
      <c r="E8" s="301"/>
      <c r="F8" s="72"/>
      <c r="G8" s="72"/>
      <c r="H8" s="72"/>
      <c r="I8" s="72"/>
      <c r="J8" s="72"/>
    </row>
    <row r="9" spans="1:10" ht="15" x14ac:dyDescent="0.25">
      <c r="A9" s="72"/>
      <c r="B9" s="72"/>
      <c r="C9" s="72"/>
      <c r="D9" s="72"/>
      <c r="E9" s="72"/>
      <c r="F9" s="72"/>
      <c r="G9" s="72"/>
      <c r="H9" s="72"/>
      <c r="I9" s="72"/>
      <c r="J9" s="72"/>
    </row>
    <row r="10" spans="1:10" x14ac:dyDescent="0.25">
      <c r="A10" s="302"/>
      <c r="B10" s="302"/>
      <c r="C10" s="302"/>
      <c r="D10" s="302"/>
      <c r="E10" s="302"/>
      <c r="F10" s="302"/>
      <c r="G10" s="302"/>
      <c r="H10" s="302"/>
      <c r="I10" s="302"/>
      <c r="J10" s="302"/>
    </row>
    <row r="11" spans="1:10" x14ac:dyDescent="0.25">
      <c r="A11" s="302"/>
      <c r="B11" s="302"/>
      <c r="C11" s="302"/>
      <c r="D11" s="302"/>
      <c r="E11" s="302"/>
      <c r="F11" s="302"/>
      <c r="G11" s="302"/>
      <c r="H11" s="302"/>
      <c r="I11" s="302"/>
      <c r="J11" s="302"/>
    </row>
    <row r="12" spans="1:10" x14ac:dyDescent="0.25">
      <c r="A12" s="302"/>
      <c r="B12" s="302"/>
      <c r="C12" s="302"/>
      <c r="D12" s="302"/>
      <c r="E12" s="302"/>
      <c r="F12" s="302"/>
      <c r="G12" s="302"/>
      <c r="H12" s="302"/>
      <c r="I12" s="302"/>
      <c r="J12" s="302"/>
    </row>
    <row r="13" spans="1:10" x14ac:dyDescent="0.25">
      <c r="A13" s="302"/>
      <c r="B13" s="302"/>
      <c r="C13" s="302"/>
      <c r="D13" s="302"/>
      <c r="E13" s="302"/>
      <c r="F13" s="302"/>
      <c r="G13" s="302"/>
      <c r="H13" s="302"/>
      <c r="I13" s="302"/>
      <c r="J13" s="302"/>
    </row>
    <row r="14" spans="1:10" x14ac:dyDescent="0.25">
      <c r="A14" s="302"/>
      <c r="B14" s="302"/>
      <c r="C14" s="302"/>
      <c r="D14" s="302"/>
      <c r="E14" s="302"/>
      <c r="F14" s="302"/>
      <c r="G14" s="302"/>
      <c r="H14" s="302"/>
      <c r="I14" s="302"/>
      <c r="J14" s="302"/>
    </row>
    <row r="15" spans="1:10" x14ac:dyDescent="0.25">
      <c r="A15" s="302"/>
      <c r="B15" s="302"/>
      <c r="C15" s="302"/>
      <c r="D15" s="302"/>
      <c r="E15" s="302"/>
      <c r="F15" s="302"/>
      <c r="G15" s="302"/>
      <c r="H15" s="302"/>
      <c r="I15" s="302"/>
      <c r="J15" s="302"/>
    </row>
    <row r="16" spans="1:10" x14ac:dyDescent="0.25">
      <c r="A16" s="302"/>
      <c r="B16" s="302"/>
      <c r="C16" s="302"/>
      <c r="D16" s="302"/>
      <c r="E16" s="302"/>
      <c r="F16" s="302"/>
      <c r="G16" s="302"/>
      <c r="H16" s="302"/>
      <c r="I16" s="302"/>
      <c r="J16" s="302"/>
    </row>
    <row r="17" spans="1:10" x14ac:dyDescent="0.25">
      <c r="A17" s="302"/>
      <c r="B17" s="302"/>
      <c r="C17" s="302"/>
      <c r="D17" s="302"/>
      <c r="E17" s="302"/>
      <c r="F17" s="302"/>
      <c r="G17" s="302"/>
      <c r="H17" s="302"/>
      <c r="I17" s="302"/>
      <c r="J17" s="302"/>
    </row>
    <row r="18" spans="1:10" x14ac:dyDescent="0.25">
      <c r="A18" s="302"/>
      <c r="B18" s="302"/>
      <c r="C18" s="302"/>
      <c r="D18" s="302"/>
      <c r="E18" s="302"/>
      <c r="F18" s="302"/>
      <c r="G18" s="302"/>
      <c r="H18" s="302"/>
      <c r="I18" s="302"/>
      <c r="J18" s="302"/>
    </row>
    <row r="19" spans="1:10" x14ac:dyDescent="0.25">
      <c r="A19" s="302"/>
      <c r="B19" s="302"/>
      <c r="C19" s="302"/>
      <c r="D19" s="302"/>
      <c r="E19" s="302"/>
      <c r="F19" s="302"/>
      <c r="G19" s="302"/>
      <c r="H19" s="302"/>
      <c r="I19" s="302"/>
      <c r="J19" s="302"/>
    </row>
    <row r="20" spans="1:10" x14ac:dyDescent="0.25">
      <c r="A20" s="302"/>
      <c r="B20" s="302"/>
      <c r="C20" s="302"/>
      <c r="D20" s="302"/>
      <c r="E20" s="302"/>
      <c r="F20" s="302"/>
      <c r="G20" s="302"/>
      <c r="H20" s="302"/>
      <c r="I20" s="302"/>
      <c r="J20" s="302"/>
    </row>
    <row r="21" spans="1:10" x14ac:dyDescent="0.25">
      <c r="A21" s="302"/>
      <c r="B21" s="302"/>
      <c r="C21" s="302"/>
      <c r="D21" s="302"/>
      <c r="E21" s="302"/>
      <c r="F21" s="302"/>
      <c r="G21" s="302"/>
      <c r="H21" s="302"/>
      <c r="I21" s="302"/>
      <c r="J21" s="302"/>
    </row>
    <row r="22" spans="1:10" x14ac:dyDescent="0.25">
      <c r="A22" s="302"/>
      <c r="B22" s="302"/>
      <c r="C22" s="302"/>
      <c r="D22" s="302"/>
      <c r="E22" s="302"/>
      <c r="F22" s="302"/>
      <c r="G22" s="302"/>
      <c r="H22" s="302"/>
      <c r="I22" s="302"/>
      <c r="J22" s="302"/>
    </row>
    <row r="23" spans="1:10" x14ac:dyDescent="0.25">
      <c r="A23" s="302"/>
      <c r="B23" s="302"/>
      <c r="C23" s="302"/>
      <c r="D23" s="302"/>
      <c r="E23" s="302"/>
      <c r="F23" s="302"/>
      <c r="G23" s="302"/>
      <c r="H23" s="302"/>
      <c r="I23" s="302"/>
      <c r="J23" s="302"/>
    </row>
    <row r="24" spans="1:10" x14ac:dyDescent="0.25">
      <c r="A24" s="302"/>
      <c r="B24" s="302"/>
      <c r="C24" s="302"/>
      <c r="D24" s="302"/>
      <c r="E24" s="302"/>
      <c r="F24" s="302"/>
      <c r="G24" s="302"/>
      <c r="H24" s="302"/>
      <c r="I24" s="302"/>
      <c r="J24" s="302"/>
    </row>
    <row r="25" spans="1:10" x14ac:dyDescent="0.25">
      <c r="A25" s="302"/>
      <c r="B25" s="302"/>
      <c r="C25" s="302"/>
      <c r="D25" s="302"/>
      <c r="E25" s="302"/>
      <c r="F25" s="302"/>
      <c r="G25" s="302"/>
      <c r="H25" s="302"/>
      <c r="I25" s="302"/>
      <c r="J25" s="302"/>
    </row>
    <row r="26" spans="1:10" x14ac:dyDescent="0.25">
      <c r="A26" s="302"/>
      <c r="B26" s="302"/>
      <c r="C26" s="302"/>
      <c r="D26" s="302"/>
      <c r="E26" s="302"/>
      <c r="F26" s="302"/>
      <c r="G26" s="302"/>
      <c r="H26" s="302"/>
      <c r="I26" s="302"/>
      <c r="J26" s="302"/>
    </row>
    <row r="27" spans="1:10" x14ac:dyDescent="0.25">
      <c r="A27" s="302"/>
      <c r="B27" s="302"/>
      <c r="C27" s="302"/>
      <c r="D27" s="302"/>
      <c r="E27" s="302"/>
      <c r="F27" s="302"/>
      <c r="G27" s="302"/>
      <c r="H27" s="302"/>
      <c r="I27" s="302"/>
      <c r="J27" s="302"/>
    </row>
    <row r="28" spans="1:10" ht="15" x14ac:dyDescent="0.25">
      <c r="A28" s="72"/>
      <c r="B28" s="72"/>
      <c r="C28" s="72"/>
      <c r="D28" s="72"/>
      <c r="E28" s="72"/>
      <c r="F28" s="72"/>
      <c r="G28" s="72"/>
      <c r="H28" s="302"/>
      <c r="I28" s="302"/>
      <c r="J28" s="302"/>
    </row>
    <row r="29" spans="1:10" ht="15" x14ac:dyDescent="0.25">
      <c r="A29" s="72"/>
      <c r="B29" s="72"/>
      <c r="C29" s="72"/>
      <c r="D29" s="72"/>
      <c r="E29" s="72"/>
      <c r="F29" s="72"/>
      <c r="G29" s="72"/>
      <c r="H29" s="302"/>
      <c r="I29" s="302"/>
      <c r="J29" s="302"/>
    </row>
    <row r="30" spans="1:10" ht="15.6" x14ac:dyDescent="0.3">
      <c r="A30" s="462" t="str">
        <f>"DUE DATE - NOVEMBER 1," &amp;TEXT(A3," #### ") &amp;"(or within 30 days of commitment, whichever is later)"</f>
        <v>DUE DATE - NOVEMBER 1, 2025 (or within 30 days of commitment, whichever is later)</v>
      </c>
      <c r="B30" s="462"/>
      <c r="C30" s="462"/>
      <c r="D30" s="462"/>
      <c r="E30" s="462"/>
      <c r="F30" s="462"/>
      <c r="G30" s="33"/>
      <c r="H30" s="302"/>
      <c r="I30" s="302"/>
      <c r="J30" s="302"/>
    </row>
    <row r="31" spans="1:10" x14ac:dyDescent="0.25">
      <c r="A31" s="11"/>
      <c r="B31" s="11"/>
      <c r="C31" s="11"/>
      <c r="D31" s="11"/>
      <c r="E31" s="11"/>
      <c r="F31" s="11"/>
      <c r="G31" s="11"/>
      <c r="H31" s="302"/>
      <c r="I31" s="302"/>
      <c r="J31" s="302"/>
    </row>
    <row r="32" spans="1:10" x14ac:dyDescent="0.25">
      <c r="A32" s="463" t="s">
        <v>1</v>
      </c>
      <c r="B32" s="463"/>
      <c r="C32" s="463"/>
      <c r="D32" s="463"/>
      <c r="E32" s="463"/>
      <c r="F32" s="463"/>
      <c r="G32" s="304"/>
      <c r="H32" s="302"/>
      <c r="I32" s="302"/>
      <c r="J32" s="302"/>
    </row>
    <row r="33" spans="1:10" x14ac:dyDescent="0.25">
      <c r="A33" s="463" t="s">
        <v>2</v>
      </c>
      <c r="B33" s="463"/>
      <c r="C33" s="463"/>
      <c r="D33" s="463"/>
      <c r="E33" s="463"/>
      <c r="F33" s="463"/>
      <c r="G33" s="304"/>
      <c r="H33" s="302"/>
      <c r="I33" s="302"/>
      <c r="J33" s="302"/>
    </row>
    <row r="34" spans="1:10" x14ac:dyDescent="0.25">
      <c r="A34" s="463" t="s">
        <v>578</v>
      </c>
      <c r="B34" s="463"/>
      <c r="C34" s="463"/>
      <c r="D34" s="463"/>
      <c r="E34" s="463"/>
      <c r="F34" s="463"/>
      <c r="G34" s="304"/>
      <c r="H34" s="302"/>
      <c r="I34" s="302"/>
      <c r="J34" s="302"/>
    </row>
    <row r="36" spans="1:10" x14ac:dyDescent="0.25">
      <c r="A36" s="461" t="s">
        <v>3</v>
      </c>
      <c r="B36" s="461"/>
      <c r="C36" s="461"/>
      <c r="D36" s="461"/>
      <c r="E36" s="461"/>
      <c r="F36" s="461"/>
    </row>
    <row r="37" spans="1:10" ht="18" customHeight="1" x14ac:dyDescent="0.25">
      <c r="A37" s="461"/>
      <c r="B37" s="461"/>
      <c r="C37" s="461"/>
      <c r="D37" s="461"/>
      <c r="E37" s="461"/>
      <c r="F37" s="461"/>
    </row>
  </sheetData>
  <sheetProtection sheet="1" objects="1" scenarios="1" selectLockedCells="1"/>
  <customSheetViews>
    <customSheetView guid="{E013CE77-DF72-43BB-9C85-14CA2AC28BF4}" showGridLines="0" fitToPage="1">
      <selection activeCell="A36" sqref="A36:F37"/>
      <colBreaks count="1" manualBreakCount="1">
        <brk id="6" min="3" max="38" man="1"/>
      </colBreaks>
      <pageMargins left="0" right="0" top="0" bottom="0" header="0" footer="0"/>
      <printOptions horizontalCentered="1" verticalCentered="1"/>
      <pageSetup scale="82" orientation="portrait" r:id="rId1"/>
      <headerFooter alignWithMargins="0"/>
    </customSheetView>
  </customSheetViews>
  <mergeCells count="7">
    <mergeCell ref="A4:F4"/>
    <mergeCell ref="A3:F3"/>
    <mergeCell ref="A36:F37"/>
    <mergeCell ref="A30:F30"/>
    <mergeCell ref="A32:F32"/>
    <mergeCell ref="A33:F33"/>
    <mergeCell ref="A34:F34"/>
  </mergeCells>
  <phoneticPr fontId="9" type="noConversion"/>
  <printOptions horizontalCentered="1" verticalCentered="1"/>
  <pageMargins left="0.3" right="0.3" top="0.3" bottom="0.3" header="0.5" footer="0.5"/>
  <pageSetup scale="82" orientation="portrait" r:id="rId2"/>
  <headerFooter alignWithMargins="0"/>
  <colBreaks count="1" manualBreakCount="1">
    <brk id="6" min="3" max="38"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103"/>
  <sheetViews>
    <sheetView showGridLines="0" zoomScaleNormal="100" zoomScaleSheetLayoutView="100" workbookViewId="0">
      <selection activeCell="D11" sqref="D11"/>
    </sheetView>
  </sheetViews>
  <sheetFormatPr defaultColWidth="9.109375" defaultRowHeight="15.9" customHeight="1" x14ac:dyDescent="0.25"/>
  <cols>
    <col min="1" max="1" width="3.109375" style="31" customWidth="1"/>
    <col min="2" max="2" width="18.88671875" style="31" customWidth="1"/>
    <col min="3" max="7" width="13.6640625" style="31" customWidth="1"/>
    <col min="8" max="8" width="15.33203125" style="31" customWidth="1"/>
    <col min="9" max="9" width="3" style="31" customWidth="1"/>
    <col min="10" max="16384" width="9.109375" style="31"/>
  </cols>
  <sheetData>
    <row r="1" spans="1:10" s="34" customFormat="1" ht="15.9" customHeight="1" x14ac:dyDescent="0.25">
      <c r="A1" s="460" t="str">
        <f>"MAINE REVENUE SERVICES -" &amp;TEXT(COVER!A3," #### ") &amp;"MUNICIPAL VALUATION RETURN"</f>
        <v>MAINE REVENUE SERVICES - 2025 MUNICIPAL VALUATION RETURN</v>
      </c>
      <c r="B1" s="460"/>
      <c r="C1" s="460"/>
      <c r="D1" s="460"/>
      <c r="E1" s="460"/>
      <c r="F1" s="460"/>
      <c r="G1" s="460"/>
      <c r="H1" s="460"/>
      <c r="I1" s="460"/>
      <c r="J1" s="507"/>
    </row>
    <row r="2" spans="1:10" s="34" customFormat="1" ht="12" customHeight="1" x14ac:dyDescent="0.3">
      <c r="A2" s="462"/>
      <c r="B2" s="462"/>
      <c r="C2" s="462"/>
      <c r="D2" s="462"/>
      <c r="E2" s="462"/>
      <c r="F2" s="462"/>
      <c r="G2" s="462"/>
      <c r="H2" s="462"/>
    </row>
    <row r="3" spans="1:10" ht="15.9" customHeight="1" x14ac:dyDescent="0.3">
      <c r="A3" s="62" t="s">
        <v>46</v>
      </c>
      <c r="B3" s="42" t="s">
        <v>63</v>
      </c>
      <c r="C3" s="472">
        <f>+'page 1'!F7</f>
        <v>0</v>
      </c>
      <c r="D3" s="472"/>
      <c r="E3" s="42" t="s">
        <v>466</v>
      </c>
      <c r="F3" s="472">
        <f>'page 1'!E5</f>
        <v>0</v>
      </c>
      <c r="G3" s="472"/>
    </row>
    <row r="4" spans="1:10" ht="12" customHeight="1" x14ac:dyDescent="0.25"/>
    <row r="5" spans="1:10" ht="15.9" customHeight="1" x14ac:dyDescent="0.25">
      <c r="A5" s="460" t="s">
        <v>467</v>
      </c>
      <c r="B5" s="460"/>
      <c r="C5" s="460"/>
      <c r="D5" s="460"/>
      <c r="E5" s="460"/>
      <c r="F5" s="460"/>
      <c r="G5" s="460"/>
      <c r="H5" s="460"/>
    </row>
    <row r="6" spans="1:10" ht="6.75" customHeight="1" x14ac:dyDescent="0.25"/>
    <row r="7" spans="1:10" ht="12" customHeight="1" x14ac:dyDescent="0.25">
      <c r="A7" s="62" t="s">
        <v>468</v>
      </c>
      <c r="B7" s="31" t="s">
        <v>469</v>
      </c>
    </row>
    <row r="8" spans="1:10" ht="12" customHeight="1" x14ac:dyDescent="0.25">
      <c r="B8" s="31" t="str">
        <f>"April 1," &amp;TEXT(COVER!A3-1," #")&amp;", giving the approximate increase or decrease in full market value."</f>
        <v>April 1, 2024, giving the approximate increase or decrease in full market value.</v>
      </c>
    </row>
    <row r="9" spans="1:10" ht="6.75" customHeight="1" x14ac:dyDescent="0.25"/>
    <row r="10" spans="1:10" ht="15.9" customHeight="1" x14ac:dyDescent="0.25">
      <c r="B10" s="151"/>
      <c r="C10" s="35" t="s">
        <v>470</v>
      </c>
      <c r="D10" s="35" t="s">
        <v>471</v>
      </c>
      <c r="E10" s="35" t="s">
        <v>472</v>
      </c>
      <c r="F10" s="35" t="s">
        <v>473</v>
      </c>
      <c r="G10" s="35" t="s">
        <v>474</v>
      </c>
      <c r="H10" s="35" t="s">
        <v>475</v>
      </c>
    </row>
    <row r="11" spans="1:10" ht="15.9" customHeight="1" x14ac:dyDescent="0.25">
      <c r="B11" s="152" t="s">
        <v>476</v>
      </c>
      <c r="C11" s="29"/>
      <c r="D11" s="29"/>
      <c r="E11" s="29"/>
      <c r="F11" s="29"/>
      <c r="G11" s="29"/>
      <c r="H11" s="29"/>
    </row>
    <row r="12" spans="1:10" ht="15.9" customHeight="1" x14ac:dyDescent="0.25">
      <c r="B12" s="152" t="s">
        <v>477</v>
      </c>
      <c r="C12" s="29"/>
      <c r="D12" s="29"/>
      <c r="E12" s="29"/>
      <c r="F12" s="29"/>
      <c r="G12" s="29"/>
      <c r="H12" s="29"/>
    </row>
    <row r="13" spans="1:10" ht="15.9" customHeight="1" x14ac:dyDescent="0.25">
      <c r="B13" s="152" t="s">
        <v>478</v>
      </c>
      <c r="C13" s="29"/>
      <c r="D13" s="29"/>
      <c r="E13" s="29"/>
      <c r="F13" s="29"/>
      <c r="G13" s="29"/>
      <c r="H13" s="29"/>
    </row>
    <row r="14" spans="1:10" ht="15.9" customHeight="1" x14ac:dyDescent="0.25">
      <c r="B14" s="153"/>
      <c r="C14" s="36"/>
      <c r="D14" s="36"/>
      <c r="E14" s="36"/>
      <c r="F14" s="36"/>
      <c r="G14" s="36"/>
      <c r="H14" s="36"/>
    </row>
    <row r="15" spans="1:10" ht="15.9" customHeight="1" x14ac:dyDescent="0.25">
      <c r="B15" s="152" t="s">
        <v>479</v>
      </c>
      <c r="C15" s="30"/>
      <c r="D15" s="30"/>
      <c r="E15" s="30"/>
      <c r="F15" s="30"/>
      <c r="G15" s="30"/>
      <c r="H15" s="30"/>
    </row>
    <row r="16" spans="1:10" ht="15.9" customHeight="1" x14ac:dyDescent="0.25">
      <c r="B16" s="152" t="s">
        <v>480</v>
      </c>
      <c r="C16" s="30"/>
      <c r="D16" s="30"/>
      <c r="E16" s="30"/>
      <c r="F16" s="30"/>
      <c r="G16" s="30"/>
      <c r="H16" s="30"/>
    </row>
    <row r="17" spans="1:8" ht="15.9" customHeight="1" x14ac:dyDescent="0.25">
      <c r="B17" s="154"/>
      <c r="C17" s="37"/>
      <c r="D17" s="37"/>
      <c r="E17" s="37"/>
      <c r="F17" s="37"/>
      <c r="G17" s="37"/>
      <c r="H17" s="37"/>
    </row>
    <row r="18" spans="1:8" ht="15.9" customHeight="1" x14ac:dyDescent="0.25">
      <c r="B18" s="155" t="s">
        <v>481</v>
      </c>
      <c r="C18" s="38">
        <f>C15-C16</f>
        <v>0</v>
      </c>
      <c r="D18" s="38">
        <f t="shared" ref="D18:H18" si="0">D15-D16</f>
        <v>0</v>
      </c>
      <c r="E18" s="38">
        <f t="shared" si="0"/>
        <v>0</v>
      </c>
      <c r="F18" s="38">
        <f t="shared" si="0"/>
        <v>0</v>
      </c>
      <c r="G18" s="38">
        <f t="shared" si="0"/>
        <v>0</v>
      </c>
      <c r="H18" s="38">
        <f t="shared" si="0"/>
        <v>0</v>
      </c>
    </row>
    <row r="19" spans="1:8" ht="12" customHeight="1" x14ac:dyDescent="0.25"/>
    <row r="20" spans="1:8" ht="12" customHeight="1" x14ac:dyDescent="0.25">
      <c r="A20" s="62" t="s">
        <v>482</v>
      </c>
      <c r="B20" s="31" t="str">
        <f>"Enter any new industrial or commercial growth started or expanded since April 1," &amp;TEXT(COVER!A3-1," ####") &amp;", giving the approximate "</f>
        <v xml:space="preserve">Enter any new industrial or commercial growth started or expanded since April 1, 2024, giving the approximate </v>
      </c>
    </row>
    <row r="21" spans="1:8" ht="12" customHeight="1" x14ac:dyDescent="0.25">
      <c r="B21" s="31" t="s">
        <v>483</v>
      </c>
    </row>
    <row r="22" spans="1:8" ht="6.75" customHeight="1" x14ac:dyDescent="0.25">
      <c r="B22" s="140"/>
      <c r="C22" s="140"/>
      <c r="D22" s="140"/>
      <c r="E22" s="140"/>
      <c r="F22" s="140"/>
      <c r="G22" s="140"/>
      <c r="H22" s="140"/>
    </row>
    <row r="23" spans="1:8" ht="15.9" customHeight="1" x14ac:dyDescent="0.25">
      <c r="B23" s="537"/>
      <c r="C23" s="538"/>
      <c r="D23" s="538"/>
      <c r="E23" s="538"/>
      <c r="F23" s="538"/>
      <c r="G23" s="538"/>
      <c r="H23" s="539"/>
    </row>
    <row r="24" spans="1:8" ht="15.9" customHeight="1" x14ac:dyDescent="0.25">
      <c r="A24" s="129"/>
      <c r="B24" s="537"/>
      <c r="C24" s="538"/>
      <c r="D24" s="538"/>
      <c r="E24" s="538"/>
      <c r="F24" s="538"/>
      <c r="G24" s="538"/>
      <c r="H24" s="539"/>
    </row>
    <row r="25" spans="1:8" ht="15.9" customHeight="1" x14ac:dyDescent="0.25">
      <c r="A25" s="129"/>
      <c r="B25" s="537"/>
      <c r="C25" s="538"/>
      <c r="D25" s="538"/>
      <c r="E25" s="538"/>
      <c r="F25" s="538"/>
      <c r="G25" s="538"/>
      <c r="H25" s="539"/>
    </row>
    <row r="26" spans="1:8" ht="15.9" customHeight="1" x14ac:dyDescent="0.25">
      <c r="A26" s="129"/>
      <c r="B26" s="537"/>
      <c r="C26" s="538"/>
      <c r="D26" s="538"/>
      <c r="E26" s="538"/>
      <c r="F26" s="538"/>
      <c r="G26" s="538"/>
      <c r="H26" s="539"/>
    </row>
    <row r="27" spans="1:8" ht="15.9" customHeight="1" x14ac:dyDescent="0.25">
      <c r="A27" s="129"/>
      <c r="B27" s="537"/>
      <c r="C27" s="538"/>
      <c r="D27" s="538"/>
      <c r="E27" s="538"/>
      <c r="F27" s="538"/>
      <c r="G27" s="538"/>
      <c r="H27" s="539"/>
    </row>
    <row r="28" spans="1:8" ht="15.9" customHeight="1" x14ac:dyDescent="0.25">
      <c r="A28" s="129"/>
      <c r="B28" s="537"/>
      <c r="C28" s="538"/>
      <c r="D28" s="538"/>
      <c r="E28" s="538"/>
      <c r="F28" s="538"/>
      <c r="G28" s="538"/>
      <c r="H28" s="539"/>
    </row>
    <row r="29" spans="1:8" ht="15.9" customHeight="1" x14ac:dyDescent="0.25">
      <c r="A29" s="129"/>
      <c r="B29" s="534"/>
      <c r="C29" s="535"/>
      <c r="D29" s="535"/>
      <c r="E29" s="535"/>
      <c r="F29" s="535"/>
      <c r="G29" s="535"/>
      <c r="H29" s="536"/>
    </row>
    <row r="30" spans="1:8" ht="15.9" customHeight="1" x14ac:dyDescent="0.25">
      <c r="B30" s="537"/>
      <c r="C30" s="538"/>
      <c r="D30" s="538"/>
      <c r="E30" s="538"/>
      <c r="F30" s="538"/>
      <c r="G30" s="538"/>
      <c r="H30" s="539"/>
    </row>
    <row r="31" spans="1:8" ht="12" customHeight="1" x14ac:dyDescent="0.25">
      <c r="B31" s="541"/>
      <c r="C31" s="541"/>
      <c r="D31" s="541"/>
      <c r="E31" s="541"/>
      <c r="F31" s="541"/>
      <c r="G31" s="541"/>
      <c r="H31" s="541"/>
    </row>
    <row r="32" spans="1:8" ht="12" customHeight="1" x14ac:dyDescent="0.25">
      <c r="A32" s="62" t="s">
        <v>11</v>
      </c>
      <c r="B32" s="31" t="str">
        <f>"Enter any extreme losses in valuation since April 1," &amp;TEXT(COVER!A3-1," ####") &amp;", giving a brief explanation such as"</f>
        <v>Enter any extreme losses in valuation since April 1, 2024, giving a brief explanation such as</v>
      </c>
    </row>
    <row r="33" spans="1:8" ht="12" customHeight="1" x14ac:dyDescent="0.25">
      <c r="B33" s="31" t="s">
        <v>484</v>
      </c>
    </row>
    <row r="34" spans="1:8" ht="6.75" customHeight="1" x14ac:dyDescent="0.25"/>
    <row r="35" spans="1:8" ht="15.9" customHeight="1" x14ac:dyDescent="0.25">
      <c r="B35" s="537"/>
      <c r="C35" s="538"/>
      <c r="D35" s="538"/>
      <c r="E35" s="538"/>
      <c r="F35" s="538"/>
      <c r="G35" s="538"/>
      <c r="H35" s="539"/>
    </row>
    <row r="36" spans="1:8" ht="15.9" customHeight="1" x14ac:dyDescent="0.25">
      <c r="B36" s="537"/>
      <c r="C36" s="538"/>
      <c r="D36" s="538"/>
      <c r="E36" s="538"/>
      <c r="F36" s="538"/>
      <c r="G36" s="538"/>
      <c r="H36" s="539"/>
    </row>
    <row r="37" spans="1:8" ht="15.9" customHeight="1" x14ac:dyDescent="0.25">
      <c r="B37" s="534"/>
      <c r="C37" s="535"/>
      <c r="D37" s="535"/>
      <c r="E37" s="535"/>
      <c r="F37" s="535"/>
      <c r="G37" s="535"/>
      <c r="H37" s="536"/>
    </row>
    <row r="38" spans="1:8" ht="15.9" customHeight="1" x14ac:dyDescent="0.25">
      <c r="B38" s="537"/>
      <c r="C38" s="538"/>
      <c r="D38" s="538"/>
      <c r="E38" s="538"/>
      <c r="F38" s="538"/>
      <c r="G38" s="538"/>
      <c r="H38" s="539"/>
    </row>
    <row r="39" spans="1:8" ht="15.9" customHeight="1" x14ac:dyDescent="0.25">
      <c r="B39" s="537"/>
      <c r="C39" s="538"/>
      <c r="D39" s="538"/>
      <c r="E39" s="538"/>
      <c r="F39" s="538"/>
      <c r="G39" s="538"/>
      <c r="H39" s="539"/>
    </row>
    <row r="40" spans="1:8" ht="15.9" customHeight="1" x14ac:dyDescent="0.25">
      <c r="B40" s="537"/>
      <c r="C40" s="538"/>
      <c r="D40" s="538"/>
      <c r="E40" s="538"/>
      <c r="F40" s="538"/>
      <c r="G40" s="538"/>
      <c r="H40" s="539"/>
    </row>
    <row r="41" spans="1:8" ht="15.9" customHeight="1" x14ac:dyDescent="0.25">
      <c r="B41" s="537"/>
      <c r="C41" s="538"/>
      <c r="D41" s="538"/>
      <c r="E41" s="538"/>
      <c r="F41" s="538"/>
      <c r="G41" s="538"/>
      <c r="H41" s="539"/>
    </row>
    <row r="42" spans="1:8" ht="15.9" customHeight="1" x14ac:dyDescent="0.25">
      <c r="B42" s="534"/>
      <c r="C42" s="535"/>
      <c r="D42" s="535"/>
      <c r="E42" s="535"/>
      <c r="F42" s="535"/>
      <c r="G42" s="535"/>
      <c r="H42" s="536"/>
    </row>
    <row r="43" spans="1:8" ht="12" customHeight="1" x14ac:dyDescent="0.25">
      <c r="B43" s="541"/>
      <c r="C43" s="541"/>
      <c r="D43" s="541"/>
      <c r="E43" s="541"/>
      <c r="F43" s="541"/>
      <c r="G43" s="541"/>
      <c r="H43" s="541"/>
    </row>
    <row r="44" spans="1:8" ht="12" customHeight="1" x14ac:dyDescent="0.25">
      <c r="A44" s="62" t="s">
        <v>15</v>
      </c>
      <c r="B44" s="31" t="str">
        <f>"Explain any general increase or decrease in valuation since April 1," &amp;TEXT(COVER!A3-1," ####") &amp;", based on revaluations, change in ratio"</f>
        <v>Explain any general increase or decrease in valuation since April 1, 2024, based on revaluations, change in ratio</v>
      </c>
    </row>
    <row r="45" spans="1:8" ht="12" customHeight="1" x14ac:dyDescent="0.25">
      <c r="B45" s="31" t="s">
        <v>485</v>
      </c>
    </row>
    <row r="46" spans="1:8" ht="6.75" customHeight="1" x14ac:dyDescent="0.25">
      <c r="B46" s="540"/>
      <c r="C46" s="540"/>
      <c r="D46" s="540"/>
      <c r="E46" s="540"/>
      <c r="F46" s="540"/>
      <c r="G46" s="540"/>
      <c r="H46" s="540"/>
    </row>
    <row r="47" spans="1:8" ht="15.9" customHeight="1" x14ac:dyDescent="0.25">
      <c r="A47" s="129"/>
      <c r="B47" s="537"/>
      <c r="C47" s="538"/>
      <c r="D47" s="538"/>
      <c r="E47" s="538"/>
      <c r="F47" s="538"/>
      <c r="G47" s="538"/>
      <c r="H47" s="539"/>
    </row>
    <row r="48" spans="1:8" ht="15.9" customHeight="1" x14ac:dyDescent="0.25">
      <c r="A48" s="129"/>
      <c r="B48" s="534"/>
      <c r="C48" s="535"/>
      <c r="D48" s="535"/>
      <c r="E48" s="535"/>
      <c r="F48" s="535"/>
      <c r="G48" s="535"/>
      <c r="H48" s="536"/>
    </row>
    <row r="49" spans="1:12" ht="15.9" customHeight="1" x14ac:dyDescent="0.25">
      <c r="A49" s="129"/>
      <c r="B49" s="534"/>
      <c r="C49" s="535"/>
      <c r="D49" s="535"/>
      <c r="E49" s="535"/>
      <c r="F49" s="535"/>
      <c r="G49" s="535"/>
      <c r="H49" s="536"/>
    </row>
    <row r="50" spans="1:12" ht="15.9" customHeight="1" x14ac:dyDescent="0.25">
      <c r="A50" s="129"/>
      <c r="B50" s="534"/>
      <c r="C50" s="535"/>
      <c r="D50" s="535"/>
      <c r="E50" s="535"/>
      <c r="F50" s="535"/>
      <c r="G50" s="535"/>
      <c r="H50" s="536"/>
    </row>
    <row r="51" spans="1:12" ht="15.9" customHeight="1" x14ac:dyDescent="0.25">
      <c r="A51" s="129"/>
      <c r="B51" s="534"/>
      <c r="C51" s="535"/>
      <c r="D51" s="535"/>
      <c r="E51" s="535"/>
      <c r="F51" s="535"/>
      <c r="G51" s="535"/>
      <c r="H51" s="536"/>
    </row>
    <row r="52" spans="1:12" ht="15.9" customHeight="1" x14ac:dyDescent="0.25">
      <c r="A52" s="129"/>
      <c r="B52" s="534"/>
      <c r="C52" s="535"/>
      <c r="D52" s="535"/>
      <c r="E52" s="535"/>
      <c r="F52" s="535"/>
      <c r="G52" s="535"/>
      <c r="H52" s="536"/>
    </row>
    <row r="53" spans="1:12" ht="15.9" customHeight="1" x14ac:dyDescent="0.25">
      <c r="A53" s="129"/>
      <c r="B53" s="534"/>
      <c r="C53" s="535"/>
      <c r="D53" s="535"/>
      <c r="E53" s="535"/>
      <c r="F53" s="535"/>
      <c r="G53" s="535"/>
      <c r="H53" s="536"/>
    </row>
    <row r="54" spans="1:12" ht="15.9" customHeight="1" x14ac:dyDescent="0.25">
      <c r="A54" s="129"/>
      <c r="B54" s="534"/>
      <c r="C54" s="535"/>
      <c r="D54" s="535"/>
      <c r="E54" s="535"/>
      <c r="F54" s="535"/>
      <c r="G54" s="535"/>
      <c r="H54" s="536"/>
    </row>
    <row r="55" spans="1:12" ht="15.9" customHeight="1" x14ac:dyDescent="0.25">
      <c r="A55" s="129"/>
      <c r="B55" s="534"/>
      <c r="C55" s="535"/>
      <c r="D55" s="535"/>
      <c r="E55" s="535"/>
      <c r="F55" s="535"/>
      <c r="G55" s="535"/>
      <c r="H55" s="536"/>
    </row>
    <row r="56" spans="1:12" ht="15.9" customHeight="1" x14ac:dyDescent="0.25">
      <c r="A56" s="129"/>
      <c r="B56" s="534"/>
      <c r="C56" s="535"/>
      <c r="D56" s="535"/>
      <c r="E56" s="535"/>
      <c r="F56" s="535"/>
      <c r="G56" s="535"/>
      <c r="H56" s="536"/>
    </row>
    <row r="57" spans="1:12" ht="15.9" customHeight="1" x14ac:dyDescent="0.25">
      <c r="A57" s="129"/>
      <c r="B57" s="534"/>
      <c r="C57" s="535"/>
      <c r="D57" s="535"/>
      <c r="E57" s="535"/>
      <c r="F57" s="535"/>
      <c r="G57" s="535"/>
      <c r="H57" s="536"/>
    </row>
    <row r="58" spans="1:12" ht="15.9" customHeight="1" x14ac:dyDescent="0.25">
      <c r="A58" s="129"/>
      <c r="B58" s="534"/>
      <c r="C58" s="535"/>
      <c r="D58" s="535"/>
      <c r="E58" s="535"/>
      <c r="F58" s="535"/>
      <c r="G58" s="535"/>
      <c r="H58" s="536"/>
    </row>
    <row r="59" spans="1:12" ht="15.9" customHeight="1" x14ac:dyDescent="0.25">
      <c r="A59" s="129"/>
      <c r="B59" s="534"/>
      <c r="C59" s="535"/>
      <c r="D59" s="535"/>
      <c r="E59" s="535"/>
      <c r="F59" s="535"/>
      <c r="G59" s="535"/>
      <c r="H59" s="536"/>
    </row>
    <row r="60" spans="1:12" ht="15.9" customHeight="1" x14ac:dyDescent="0.25">
      <c r="A60" s="506" t="s">
        <v>486</v>
      </c>
      <c r="B60" s="506"/>
      <c r="C60" s="506"/>
      <c r="D60" s="506"/>
      <c r="E60" s="506"/>
      <c r="F60" s="506"/>
      <c r="G60" s="506"/>
      <c r="H60" s="506"/>
      <c r="I60" s="506"/>
    </row>
    <row r="63" spans="1:12" ht="15.9" customHeight="1" x14ac:dyDescent="0.25">
      <c r="B63" s="24"/>
      <c r="C63" s="24"/>
      <c r="D63" s="24"/>
      <c r="E63" s="24"/>
      <c r="F63" s="24"/>
      <c r="G63" s="24"/>
      <c r="H63" s="24"/>
      <c r="I63" s="24"/>
      <c r="J63" s="122"/>
      <c r="K63" s="122"/>
      <c r="L63" s="122"/>
    </row>
    <row r="64" spans="1:12" ht="15.9" customHeight="1" x14ac:dyDescent="0.25">
      <c r="B64" s="473"/>
      <c r="C64" s="473"/>
      <c r="D64" s="473"/>
      <c r="E64" s="473"/>
      <c r="F64" s="473"/>
      <c r="G64" s="473"/>
      <c r="H64" s="473"/>
      <c r="I64" s="473"/>
      <c r="J64" s="122"/>
      <c r="K64" s="122"/>
      <c r="L64" s="122"/>
    </row>
    <row r="65" spans="2:12" ht="15.9" customHeight="1" x14ac:dyDescent="0.25">
      <c r="B65" s="473"/>
      <c r="C65" s="473"/>
      <c r="D65" s="473"/>
      <c r="E65" s="473"/>
      <c r="F65" s="473"/>
      <c r="G65" s="473"/>
      <c r="H65" s="473"/>
      <c r="I65" s="473"/>
      <c r="J65" s="122"/>
      <c r="K65" s="122"/>
      <c r="L65" s="122"/>
    </row>
    <row r="66" spans="2:12" ht="15.9" customHeight="1" x14ac:dyDescent="0.25">
      <c r="B66" s="473"/>
      <c r="C66" s="473"/>
      <c r="D66" s="473"/>
      <c r="E66" s="473"/>
      <c r="F66" s="473"/>
      <c r="G66" s="473"/>
      <c r="H66" s="473"/>
      <c r="I66" s="473"/>
      <c r="J66" s="122"/>
      <c r="K66" s="122"/>
      <c r="L66" s="122"/>
    </row>
    <row r="67" spans="2:12" ht="15.9" customHeight="1" x14ac:dyDescent="0.25">
      <c r="B67" s="473"/>
      <c r="C67" s="473"/>
      <c r="D67" s="473"/>
      <c r="E67" s="473"/>
      <c r="F67" s="473"/>
      <c r="G67" s="473"/>
      <c r="H67" s="473"/>
      <c r="I67" s="473"/>
      <c r="J67" s="122"/>
      <c r="K67" s="122"/>
      <c r="L67" s="122"/>
    </row>
    <row r="68" spans="2:12" ht="15.9" customHeight="1" x14ac:dyDescent="0.25">
      <c r="B68" s="473"/>
      <c r="C68" s="473"/>
      <c r="D68" s="473"/>
      <c r="E68" s="473"/>
      <c r="F68" s="473"/>
      <c r="G68" s="473"/>
      <c r="H68" s="473"/>
      <c r="I68" s="473"/>
      <c r="J68" s="122"/>
      <c r="K68" s="122"/>
      <c r="L68" s="122"/>
    </row>
    <row r="69" spans="2:12" ht="15.9" customHeight="1" x14ac:dyDescent="0.25">
      <c r="B69" s="473"/>
      <c r="C69" s="473"/>
      <c r="D69" s="473"/>
      <c r="E69" s="473"/>
      <c r="F69" s="473"/>
      <c r="G69" s="473"/>
      <c r="H69" s="473"/>
      <c r="I69" s="473"/>
      <c r="J69" s="122"/>
      <c r="K69" s="122"/>
      <c r="L69" s="122"/>
    </row>
    <row r="70" spans="2:12" ht="15.9" customHeight="1" x14ac:dyDescent="0.25">
      <c r="B70" s="473"/>
      <c r="C70" s="473"/>
      <c r="D70" s="473"/>
      <c r="E70" s="473"/>
      <c r="F70" s="473"/>
      <c r="G70" s="473"/>
      <c r="H70" s="473"/>
      <c r="I70" s="473"/>
      <c r="J70" s="122"/>
      <c r="K70" s="122"/>
      <c r="L70" s="122"/>
    </row>
    <row r="71" spans="2:12" ht="15.9" customHeight="1" x14ac:dyDescent="0.25">
      <c r="B71" s="473"/>
      <c r="C71" s="473"/>
      <c r="D71" s="473"/>
      <c r="E71" s="473"/>
      <c r="F71" s="473"/>
      <c r="G71" s="473"/>
      <c r="H71" s="473"/>
      <c r="I71" s="473"/>
      <c r="J71" s="122"/>
      <c r="K71" s="122"/>
      <c r="L71" s="122"/>
    </row>
    <row r="72" spans="2:12" ht="15.9" customHeight="1" x14ac:dyDescent="0.25">
      <c r="B72" s="473"/>
      <c r="C72" s="473"/>
      <c r="D72" s="473"/>
      <c r="E72" s="473"/>
      <c r="F72" s="473"/>
      <c r="G72" s="473"/>
      <c r="H72" s="473"/>
      <c r="I72" s="473"/>
      <c r="J72" s="122"/>
      <c r="K72" s="122"/>
      <c r="L72" s="122"/>
    </row>
    <row r="73" spans="2:12" ht="15.9" customHeight="1" x14ac:dyDescent="0.25">
      <c r="B73" s="473"/>
      <c r="C73" s="473"/>
      <c r="D73" s="473"/>
      <c r="E73" s="473"/>
      <c r="F73" s="473"/>
      <c r="G73" s="473"/>
      <c r="H73" s="473"/>
      <c r="I73" s="473"/>
      <c r="J73" s="122"/>
      <c r="K73" s="122"/>
      <c r="L73" s="122"/>
    </row>
    <row r="74" spans="2:12" ht="15.9" customHeight="1" x14ac:dyDescent="0.25">
      <c r="B74" s="473"/>
      <c r="C74" s="473"/>
      <c r="D74" s="473"/>
      <c r="E74" s="473"/>
      <c r="F74" s="473"/>
      <c r="G74" s="473"/>
      <c r="H74" s="473"/>
      <c r="I74" s="473"/>
      <c r="J74" s="122"/>
      <c r="K74" s="122"/>
      <c r="L74" s="122"/>
    </row>
    <row r="75" spans="2:12" ht="15.9" customHeight="1" x14ac:dyDescent="0.25">
      <c r="B75" s="473"/>
      <c r="C75" s="473"/>
      <c r="D75" s="473"/>
      <c r="E75" s="473"/>
      <c r="F75" s="473"/>
      <c r="G75" s="473"/>
      <c r="H75" s="473"/>
      <c r="I75" s="473"/>
      <c r="J75" s="122"/>
      <c r="K75" s="122"/>
      <c r="L75" s="122"/>
    </row>
    <row r="76" spans="2:12" ht="15.9" customHeight="1" x14ac:dyDescent="0.25">
      <c r="B76" s="473"/>
      <c r="C76" s="473"/>
      <c r="D76" s="473"/>
      <c r="E76" s="473"/>
      <c r="F76" s="473"/>
      <c r="G76" s="473"/>
      <c r="H76" s="473"/>
      <c r="I76" s="473"/>
      <c r="J76" s="122"/>
      <c r="K76" s="122"/>
      <c r="L76" s="122"/>
    </row>
    <row r="77" spans="2:12" ht="15.9" customHeight="1" x14ac:dyDescent="0.25">
      <c r="B77" s="473"/>
      <c r="C77" s="473"/>
      <c r="D77" s="473"/>
      <c r="E77" s="473"/>
      <c r="F77" s="473"/>
      <c r="G77" s="473"/>
      <c r="H77" s="473"/>
      <c r="I77" s="473"/>
      <c r="J77" s="122"/>
      <c r="K77" s="122"/>
      <c r="L77" s="122"/>
    </row>
    <row r="78" spans="2:12" ht="15.9" customHeight="1" x14ac:dyDescent="0.25">
      <c r="B78" s="473"/>
      <c r="C78" s="473"/>
      <c r="D78" s="473"/>
      <c r="E78" s="473"/>
      <c r="F78" s="473"/>
      <c r="G78" s="473"/>
      <c r="H78" s="473"/>
      <c r="I78" s="473"/>
      <c r="J78" s="122"/>
      <c r="K78" s="122"/>
      <c r="L78" s="122"/>
    </row>
    <row r="79" spans="2:12" ht="15.9" customHeight="1" x14ac:dyDescent="0.25">
      <c r="B79" s="473"/>
      <c r="C79" s="473"/>
      <c r="D79" s="473"/>
      <c r="E79" s="473"/>
      <c r="F79" s="473"/>
      <c r="G79" s="473"/>
      <c r="H79" s="473"/>
      <c r="I79" s="473"/>
      <c r="J79" s="122"/>
      <c r="K79" s="122"/>
      <c r="L79" s="122"/>
    </row>
    <row r="80" spans="2:12" ht="15.9" customHeight="1" x14ac:dyDescent="0.25">
      <c r="B80" s="123"/>
      <c r="C80" s="123"/>
      <c r="D80" s="123"/>
      <c r="E80" s="123"/>
      <c r="F80" s="156"/>
      <c r="G80" s="156"/>
      <c r="H80" s="156"/>
      <c r="I80" s="156"/>
      <c r="J80" s="122"/>
      <c r="K80" s="122"/>
      <c r="L80" s="122"/>
    </row>
    <row r="81" spans="2:12" ht="15.9" customHeight="1" x14ac:dyDescent="0.25">
      <c r="B81" s="122"/>
      <c r="C81" s="122"/>
      <c r="D81" s="122"/>
      <c r="E81" s="122"/>
      <c r="F81" s="122"/>
      <c r="G81" s="122"/>
      <c r="H81" s="122"/>
      <c r="I81" s="122"/>
      <c r="J81" s="122"/>
      <c r="K81" s="122"/>
      <c r="L81" s="122"/>
    </row>
    <row r="82" spans="2:12" ht="15.9" customHeight="1" x14ac:dyDescent="0.25">
      <c r="B82" s="122"/>
      <c r="C82" s="122"/>
      <c r="D82" s="122"/>
      <c r="E82" s="122"/>
      <c r="F82" s="122"/>
      <c r="G82" s="122"/>
      <c r="H82" s="122"/>
      <c r="I82" s="122"/>
      <c r="J82" s="122"/>
      <c r="K82" s="122"/>
      <c r="L82" s="122"/>
    </row>
    <row r="95" spans="2:12" ht="15.9" customHeight="1" x14ac:dyDescent="0.35">
      <c r="B95" s="54"/>
    </row>
    <row r="96" spans="2:12" ht="15.9" customHeight="1" x14ac:dyDescent="0.35">
      <c r="B96" s="54"/>
    </row>
    <row r="97" spans="2:2" ht="15.9" customHeight="1" x14ac:dyDescent="0.35">
      <c r="B97" s="54"/>
    </row>
    <row r="98" spans="2:2" ht="15.9" customHeight="1" x14ac:dyDescent="0.35">
      <c r="B98" s="110" t="s">
        <v>487</v>
      </c>
    </row>
    <row r="99" spans="2:2" ht="15.9" customHeight="1" x14ac:dyDescent="0.35">
      <c r="B99" s="54"/>
    </row>
    <row r="100" spans="2:2" ht="15.9" customHeight="1" x14ac:dyDescent="0.35">
      <c r="B100" s="54"/>
    </row>
    <row r="101" spans="2:2" ht="15.9" customHeight="1" x14ac:dyDescent="0.35">
      <c r="B101" s="54"/>
    </row>
    <row r="102" spans="2:2" ht="15.9" customHeight="1" x14ac:dyDescent="0.35">
      <c r="B102" s="54"/>
    </row>
    <row r="103" spans="2:2" ht="15.9" customHeight="1" x14ac:dyDescent="0.35">
      <c r="B103" s="54"/>
    </row>
  </sheetData>
  <sheetProtection algorithmName="SHA-512" hashValue="Rr7mEi2JZpaLySQg6Y+wZbSZzDnZh6Tk6FxCHedgMOkMAdZPl5bDY6qVx9b9yI146bYetPRjBKRwf72E1IvIaA==" saltValue="WCXxG+aYMcAQxaIhXuX5yA==" spinCount="100000" sheet="1" objects="1" scenarios="1" selectLockedCells="1"/>
  <protectedRanges>
    <protectedRange sqref="B47:H59" name="Range3"/>
    <protectedRange sqref="B23:H30" name="Range1"/>
    <protectedRange sqref="B35:H42" name="Range2"/>
  </protectedRanges>
  <customSheetViews>
    <customSheetView guid="{E013CE77-DF72-43BB-9C85-14CA2AC28BF4}" showGridLines="0" topLeftCell="A16">
      <selection sqref="A1:J1"/>
      <pageMargins left="0" right="0" top="0" bottom="0" header="0" footer="0"/>
      <printOptions horizontalCentered="1" verticalCentered="1"/>
      <pageSetup scale="90" orientation="portrait" r:id="rId1"/>
      <headerFooter alignWithMargins="0"/>
    </customSheetView>
  </customSheetViews>
  <mergeCells count="54">
    <mergeCell ref="A1:J1"/>
    <mergeCell ref="B31:H31"/>
    <mergeCell ref="B26:H26"/>
    <mergeCell ref="B25:H25"/>
    <mergeCell ref="B23:H23"/>
    <mergeCell ref="A2:H2"/>
    <mergeCell ref="C3:D3"/>
    <mergeCell ref="F3:G3"/>
    <mergeCell ref="A5:H5"/>
    <mergeCell ref="B24:H24"/>
    <mergeCell ref="B42:H42"/>
    <mergeCell ref="B27:H27"/>
    <mergeCell ref="B28:H28"/>
    <mergeCell ref="B49:H49"/>
    <mergeCell ref="B35:H35"/>
    <mergeCell ref="B29:H29"/>
    <mergeCell ref="B36:H36"/>
    <mergeCell ref="B47:H47"/>
    <mergeCell ref="B46:H46"/>
    <mergeCell ref="B43:H43"/>
    <mergeCell ref="B30:H30"/>
    <mergeCell ref="B37:H37"/>
    <mergeCell ref="B38:H38"/>
    <mergeCell ref="B39:H39"/>
    <mergeCell ref="B40:H40"/>
    <mergeCell ref="B41:H41"/>
    <mergeCell ref="B50:H50"/>
    <mergeCell ref="B51:H51"/>
    <mergeCell ref="B48:H48"/>
    <mergeCell ref="B69:I69"/>
    <mergeCell ref="B57:H57"/>
    <mergeCell ref="B58:H58"/>
    <mergeCell ref="B56:H56"/>
    <mergeCell ref="B52:H52"/>
    <mergeCell ref="B55:H55"/>
    <mergeCell ref="B53:H53"/>
    <mergeCell ref="B54:H54"/>
    <mergeCell ref="A60:I60"/>
    <mergeCell ref="B70:I70"/>
    <mergeCell ref="B59:H59"/>
    <mergeCell ref="B66:I66"/>
    <mergeCell ref="B67:I67"/>
    <mergeCell ref="B64:I64"/>
    <mergeCell ref="B65:I65"/>
    <mergeCell ref="B68:I68"/>
    <mergeCell ref="B79:I79"/>
    <mergeCell ref="B71:I71"/>
    <mergeCell ref="B72:I72"/>
    <mergeCell ref="B73:I73"/>
    <mergeCell ref="B74:I74"/>
    <mergeCell ref="B75:I75"/>
    <mergeCell ref="B76:I76"/>
    <mergeCell ref="B77:I77"/>
    <mergeCell ref="B78:I78"/>
  </mergeCells>
  <phoneticPr fontId="9" type="noConversion"/>
  <printOptions horizontalCentered="1" verticalCentered="1"/>
  <pageMargins left="0.3" right="0.3" top="0.3" bottom="0.3" header="0.5" footer="0.5"/>
  <pageSetup scale="9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6917B-7AFA-4B7C-8E0C-865DBDF10C22}">
  <sheetPr>
    <pageSetUpPr fitToPage="1"/>
  </sheetPr>
  <dimension ref="A1:K68"/>
  <sheetViews>
    <sheetView topLeftCell="A39" workbookViewId="0">
      <selection activeCell="H50" sqref="H50"/>
    </sheetView>
  </sheetViews>
  <sheetFormatPr defaultRowHeight="15.9" customHeight="1" x14ac:dyDescent="0.25"/>
  <cols>
    <col min="1" max="1" width="3.109375" customWidth="1"/>
    <col min="2" max="2" width="2.109375" customWidth="1"/>
    <col min="3" max="3" width="21.44140625" customWidth="1"/>
    <col min="4" max="4" width="3.44140625" customWidth="1"/>
    <col min="5" max="5" width="23.44140625" customWidth="1"/>
    <col min="6" max="6" width="4.33203125" customWidth="1"/>
    <col min="7" max="7" width="3" customWidth="1"/>
    <col min="8" max="8" width="23" customWidth="1"/>
    <col min="9" max="9" width="3.33203125" customWidth="1"/>
    <col min="10" max="10" width="23.5546875" customWidth="1"/>
    <col min="11" max="11" width="2.6640625" customWidth="1"/>
  </cols>
  <sheetData>
    <row r="1" spans="1:11" ht="15.9" customHeight="1" x14ac:dyDescent="0.3">
      <c r="A1" s="555" t="str">
        <f>TEXT(COVER!A3," #### ")&amp;"MUNICIPAL TAX RATE CALCULATION FORM"</f>
        <v xml:space="preserve"> 2025 MUNICIPAL TAX RATE CALCULATION FORM</v>
      </c>
      <c r="B1" s="555"/>
      <c r="C1" s="555"/>
      <c r="D1" s="555"/>
      <c r="E1" s="555"/>
      <c r="F1" s="555"/>
      <c r="G1" s="555"/>
      <c r="H1" s="555"/>
      <c r="I1" s="555"/>
      <c r="J1" s="555"/>
      <c r="K1" s="267"/>
    </row>
    <row r="2" spans="1:11" ht="12" customHeight="1" x14ac:dyDescent="0.25">
      <c r="A2" s="226"/>
      <c r="B2" s="226"/>
      <c r="C2" s="226"/>
      <c r="D2" s="226"/>
      <c r="E2" s="226"/>
      <c r="F2" s="226"/>
      <c r="G2" s="226"/>
      <c r="H2" s="226"/>
      <c r="I2" s="226"/>
      <c r="J2" s="226"/>
      <c r="K2" s="267"/>
    </row>
    <row r="3" spans="1:11" ht="15.9" customHeight="1" x14ac:dyDescent="0.3">
      <c r="A3" s="267"/>
      <c r="B3" s="267"/>
      <c r="C3" s="267"/>
      <c r="D3" s="224" t="s">
        <v>63</v>
      </c>
      <c r="E3" s="556">
        <f>'page 1'!F7</f>
        <v>0</v>
      </c>
      <c r="F3" s="556"/>
      <c r="G3" s="556"/>
      <c r="H3" s="556"/>
      <c r="I3" s="225"/>
      <c r="J3" s="33"/>
      <c r="K3" s="261"/>
    </row>
    <row r="4" spans="1:11" ht="12" customHeight="1" x14ac:dyDescent="0.3">
      <c r="A4" s="267"/>
      <c r="B4" s="267"/>
      <c r="C4" s="267"/>
      <c r="D4" s="224"/>
      <c r="E4" s="225"/>
      <c r="F4" s="225"/>
      <c r="G4" s="225"/>
      <c r="H4" s="225"/>
      <c r="I4" s="225"/>
      <c r="J4" s="267"/>
      <c r="K4" s="267"/>
    </row>
    <row r="5" spans="1:11" ht="15.9" customHeight="1" x14ac:dyDescent="0.25">
      <c r="A5" s="557" t="s">
        <v>488</v>
      </c>
      <c r="B5" s="557"/>
      <c r="C5" s="557"/>
      <c r="D5" s="557"/>
      <c r="E5" s="557"/>
      <c r="F5" s="557"/>
      <c r="G5" s="557"/>
      <c r="H5" s="557"/>
      <c r="I5" s="557"/>
      <c r="J5" s="557"/>
      <c r="K5" s="267"/>
    </row>
    <row r="6" spans="1:11" ht="12" customHeight="1" x14ac:dyDescent="0.25">
      <c r="A6" s="227"/>
      <c r="B6" s="227"/>
      <c r="C6" s="227"/>
      <c r="D6" s="227"/>
      <c r="E6" s="227"/>
      <c r="F6" s="227"/>
      <c r="G6" s="227"/>
      <c r="H6" s="227"/>
      <c r="I6" s="227"/>
      <c r="J6" s="227"/>
      <c r="K6" s="267"/>
    </row>
    <row r="7" spans="1:11" ht="15.9" customHeight="1" x14ac:dyDescent="0.3">
      <c r="A7" s="228" t="s">
        <v>468</v>
      </c>
      <c r="C7" s="31" t="s">
        <v>489</v>
      </c>
      <c r="D7" s="267"/>
      <c r="E7" s="267"/>
      <c r="F7" s="267"/>
      <c r="G7" s="308">
        <v>1</v>
      </c>
      <c r="H7" s="549">
        <f>'page 1'!J21</f>
        <v>0</v>
      </c>
      <c r="I7" s="550"/>
      <c r="J7" s="267"/>
      <c r="K7" s="267"/>
    </row>
    <row r="8" spans="1:11" ht="12" customHeight="1" x14ac:dyDescent="0.25">
      <c r="A8" s="228"/>
      <c r="B8" s="267"/>
      <c r="C8" s="267"/>
      <c r="D8" s="267"/>
      <c r="E8" s="267"/>
      <c r="F8" s="267"/>
      <c r="G8" s="267"/>
      <c r="H8" s="548" t="s">
        <v>490</v>
      </c>
      <c r="I8" s="548"/>
      <c r="J8" s="267"/>
      <c r="K8" s="267"/>
    </row>
    <row r="9" spans="1:11" ht="15.9" customHeight="1" x14ac:dyDescent="0.3">
      <c r="A9" s="228" t="s">
        <v>482</v>
      </c>
      <c r="C9" s="31" t="s">
        <v>491</v>
      </c>
      <c r="D9" s="267"/>
      <c r="E9" s="267"/>
      <c r="F9" s="267"/>
      <c r="G9" s="308">
        <v>2</v>
      </c>
      <c r="H9" s="549">
        <f>'page 1'!J32</f>
        <v>0</v>
      </c>
      <c r="I9" s="550"/>
      <c r="J9" s="267"/>
      <c r="K9" s="267"/>
    </row>
    <row r="10" spans="1:11" ht="12" customHeight="1" x14ac:dyDescent="0.25">
      <c r="A10" s="228"/>
      <c r="B10" s="267"/>
      <c r="C10" s="267"/>
      <c r="D10" s="267"/>
      <c r="E10" s="267"/>
      <c r="F10" s="267"/>
      <c r="G10" s="267"/>
      <c r="H10" s="551" t="s">
        <v>492</v>
      </c>
      <c r="I10" s="551"/>
      <c r="J10" s="267"/>
      <c r="K10" s="267"/>
    </row>
    <row r="11" spans="1:11" ht="6.75" customHeight="1" x14ac:dyDescent="0.25">
      <c r="A11" s="228"/>
      <c r="B11" s="267"/>
      <c r="C11" s="267"/>
      <c r="D11" s="267"/>
      <c r="E11" s="267"/>
      <c r="F11" s="267"/>
      <c r="G11" s="267"/>
      <c r="H11" s="229"/>
      <c r="I11" s="229"/>
      <c r="J11" s="267"/>
      <c r="K11" s="267"/>
    </row>
    <row r="12" spans="1:11" ht="15.9" customHeight="1" x14ac:dyDescent="0.3">
      <c r="A12" s="230" t="s">
        <v>11</v>
      </c>
      <c r="C12" s="31" t="s">
        <v>493</v>
      </c>
      <c r="D12" s="267"/>
      <c r="E12" s="267"/>
      <c r="F12" s="267"/>
      <c r="G12" s="267"/>
      <c r="H12" s="231"/>
      <c r="I12" s="267">
        <v>3</v>
      </c>
      <c r="J12" s="260">
        <f>H7+H9</f>
        <v>0</v>
      </c>
      <c r="K12" s="267"/>
    </row>
    <row r="13" spans="1:11" ht="12" customHeight="1" x14ac:dyDescent="0.25">
      <c r="A13" s="228"/>
      <c r="B13" s="267"/>
      <c r="C13" s="267"/>
      <c r="D13" s="267"/>
      <c r="E13" s="267"/>
      <c r="F13" s="267"/>
      <c r="G13" s="267"/>
      <c r="H13" s="231"/>
      <c r="I13" s="231"/>
      <c r="J13" s="232" t="s">
        <v>494</v>
      </c>
      <c r="K13" s="267"/>
    </row>
    <row r="14" spans="1:11" ht="15.9" customHeight="1" x14ac:dyDescent="0.3">
      <c r="A14" s="135" t="s">
        <v>15</v>
      </c>
      <c r="B14" s="31" t="s">
        <v>79</v>
      </c>
      <c r="C14" s="31" t="s">
        <v>495</v>
      </c>
      <c r="D14" s="267"/>
      <c r="E14" s="267"/>
      <c r="F14" s="267"/>
      <c r="G14" s="224" t="s">
        <v>496</v>
      </c>
      <c r="H14" s="549">
        <f>'page 1'!J61</f>
        <v>0</v>
      </c>
      <c r="I14" s="550"/>
      <c r="J14" s="231"/>
      <c r="K14" s="267"/>
    </row>
    <row r="15" spans="1:11" ht="12" customHeight="1" x14ac:dyDescent="0.25">
      <c r="A15" s="228"/>
      <c r="B15" s="267"/>
      <c r="C15" s="267"/>
      <c r="D15" s="267"/>
      <c r="E15" s="267"/>
      <c r="F15" s="267"/>
      <c r="G15" s="267"/>
      <c r="H15" s="552" t="s">
        <v>497</v>
      </c>
      <c r="I15" s="552"/>
      <c r="J15" s="267"/>
      <c r="K15" s="267"/>
    </row>
    <row r="16" spans="1:11" ht="15.9" customHeight="1" x14ac:dyDescent="0.3">
      <c r="A16" s="228"/>
      <c r="B16" s="31" t="s">
        <v>82</v>
      </c>
      <c r="C16" s="31" t="s">
        <v>498</v>
      </c>
      <c r="D16" s="31"/>
      <c r="E16" s="31"/>
      <c r="F16" s="267"/>
      <c r="G16" s="224" t="s">
        <v>499</v>
      </c>
      <c r="H16" s="549">
        <f>H14*0.76</f>
        <v>0</v>
      </c>
      <c r="I16" s="550"/>
      <c r="J16" s="267"/>
      <c r="K16" s="267"/>
    </row>
    <row r="17" spans="1:11" ht="12" customHeight="1" x14ac:dyDescent="0.3">
      <c r="A17" s="228"/>
      <c r="B17" s="267"/>
      <c r="C17" s="267"/>
      <c r="D17" s="267"/>
      <c r="E17" s="267"/>
      <c r="F17" s="267"/>
      <c r="G17" s="224"/>
      <c r="H17" s="233"/>
      <c r="I17" s="233"/>
      <c r="J17" s="267"/>
      <c r="K17" s="267"/>
    </row>
    <row r="18" spans="1:11" ht="15.9" customHeight="1" x14ac:dyDescent="0.3">
      <c r="A18" s="228" t="s">
        <v>17</v>
      </c>
      <c r="B18" s="31" t="s">
        <v>79</v>
      </c>
      <c r="C18" s="267" t="s">
        <v>500</v>
      </c>
      <c r="D18" s="267"/>
      <c r="E18" s="267"/>
      <c r="F18" s="267"/>
      <c r="G18" s="224" t="s">
        <v>501</v>
      </c>
      <c r="H18" s="549">
        <f>'Enhanced BETE Sheet'!J10</f>
        <v>0</v>
      </c>
      <c r="I18" s="550"/>
      <c r="J18" s="267"/>
      <c r="K18" s="267"/>
    </row>
    <row r="19" spans="1:11" ht="12" customHeight="1" x14ac:dyDescent="0.25">
      <c r="A19" s="228"/>
      <c r="B19" s="267"/>
      <c r="C19" s="234"/>
      <c r="D19" s="267"/>
      <c r="E19" s="267"/>
      <c r="F19" s="267"/>
      <c r="G19" s="308"/>
      <c r="H19" s="548" t="s">
        <v>502</v>
      </c>
      <c r="I19" s="548"/>
      <c r="J19" s="267"/>
      <c r="K19" s="267"/>
    </row>
    <row r="20" spans="1:11" ht="15.9" customHeight="1" x14ac:dyDescent="0.3">
      <c r="B20" s="228" t="s">
        <v>82</v>
      </c>
      <c r="C20" s="267" t="s">
        <v>503</v>
      </c>
      <c r="D20" s="267"/>
      <c r="E20" s="267"/>
      <c r="F20" s="267"/>
      <c r="G20" s="224" t="s">
        <v>504</v>
      </c>
      <c r="H20" s="549" t="e">
        <f>'Enhanced BETE Sheet'!J48</f>
        <v>#DIV/0!</v>
      </c>
      <c r="I20" s="550"/>
      <c r="J20" s="267"/>
      <c r="K20" s="267"/>
    </row>
    <row r="21" spans="1:11" ht="12" customHeight="1" x14ac:dyDescent="0.25">
      <c r="A21" s="267"/>
      <c r="B21" s="267"/>
      <c r="C21" s="235"/>
      <c r="D21" s="267"/>
      <c r="E21" s="267"/>
      <c r="F21" s="267"/>
      <c r="G21" s="267"/>
      <c r="H21" s="267"/>
      <c r="I21" s="267"/>
      <c r="J21" s="267"/>
      <c r="K21" s="267"/>
    </row>
    <row r="22" spans="1:11" ht="15.9" customHeight="1" x14ac:dyDescent="0.3">
      <c r="A22" s="228" t="s">
        <v>19</v>
      </c>
      <c r="C22" s="31" t="s">
        <v>505</v>
      </c>
      <c r="D22" s="267"/>
      <c r="E22" s="267"/>
      <c r="F22" s="267"/>
      <c r="G22" s="267"/>
      <c r="H22" s="231"/>
      <c r="I22" s="224">
        <v>6</v>
      </c>
      <c r="J22" s="260" t="e">
        <f>J12+H16+H20</f>
        <v>#DIV/0!</v>
      </c>
      <c r="K22" s="267"/>
    </row>
    <row r="23" spans="1:11" ht="12" customHeight="1" x14ac:dyDescent="0.25">
      <c r="A23" s="228"/>
      <c r="B23" s="267"/>
      <c r="C23" s="267"/>
      <c r="D23" s="267"/>
      <c r="E23" s="267"/>
      <c r="F23" s="267"/>
      <c r="G23" s="267"/>
      <c r="H23" s="231"/>
      <c r="I23" s="231"/>
      <c r="J23" s="267"/>
      <c r="K23" s="267"/>
    </row>
    <row r="24" spans="1:11" ht="15.9" customHeight="1" x14ac:dyDescent="0.25">
      <c r="A24" s="228" t="s">
        <v>46</v>
      </c>
      <c r="B24" s="236" t="s">
        <v>506</v>
      </c>
      <c r="C24" s="236"/>
      <c r="D24" s="267"/>
      <c r="E24" s="267"/>
      <c r="F24" s="267"/>
      <c r="G24" s="267"/>
      <c r="H24" s="267"/>
      <c r="I24" s="267"/>
      <c r="J24" s="231"/>
      <c r="K24" s="267"/>
    </row>
    <row r="25" spans="1:11" ht="6.75" customHeight="1" x14ac:dyDescent="0.25">
      <c r="A25" s="228"/>
      <c r="B25" s="236"/>
      <c r="C25" s="236"/>
      <c r="D25" s="267"/>
      <c r="E25" s="267"/>
      <c r="F25" s="267"/>
      <c r="G25" s="267"/>
      <c r="H25" s="237"/>
      <c r="I25" s="237"/>
      <c r="J25" s="231"/>
      <c r="K25" s="267"/>
    </row>
    <row r="26" spans="1:11" ht="15.9" customHeight="1" x14ac:dyDescent="0.3">
      <c r="A26" s="228" t="s">
        <v>23</v>
      </c>
      <c r="C26" s="267" t="s">
        <v>507</v>
      </c>
      <c r="D26" s="267"/>
      <c r="E26" s="267"/>
      <c r="F26" s="267"/>
      <c r="G26" s="308">
        <v>7</v>
      </c>
      <c r="H26" s="544"/>
      <c r="I26" s="545"/>
      <c r="J26" s="231"/>
      <c r="K26" s="267"/>
    </row>
    <row r="27" spans="1:11" ht="12" customHeight="1" x14ac:dyDescent="0.25">
      <c r="A27" s="228"/>
      <c r="B27" s="267"/>
      <c r="C27" s="267"/>
      <c r="D27" s="267"/>
      <c r="E27" s="267"/>
      <c r="F27" s="267"/>
      <c r="G27" s="308"/>
      <c r="H27" s="237"/>
      <c r="I27" s="237"/>
      <c r="J27" s="231"/>
      <c r="K27" s="267"/>
    </row>
    <row r="28" spans="1:11" ht="15.9" customHeight="1" x14ac:dyDescent="0.3">
      <c r="A28" s="228" t="s">
        <v>25</v>
      </c>
      <c r="C28" s="267" t="s">
        <v>508</v>
      </c>
      <c r="D28" s="267"/>
      <c r="E28" s="267"/>
      <c r="F28" s="267"/>
      <c r="G28" s="308">
        <v>8</v>
      </c>
      <c r="H28" s="544"/>
      <c r="I28" s="545"/>
      <c r="J28" s="238"/>
      <c r="K28" s="267"/>
    </row>
    <row r="29" spans="1:11" ht="12" customHeight="1" x14ac:dyDescent="0.25">
      <c r="A29" s="228"/>
      <c r="B29" s="267"/>
      <c r="C29" s="267"/>
      <c r="D29" s="267"/>
      <c r="E29" s="267"/>
      <c r="F29" s="267"/>
      <c r="G29" s="308"/>
      <c r="H29" s="237"/>
      <c r="I29" s="237"/>
      <c r="J29" s="231"/>
      <c r="K29" s="267"/>
    </row>
    <row r="30" spans="1:11" ht="15.9" customHeight="1" x14ac:dyDescent="0.3">
      <c r="A30" s="228" t="s">
        <v>27</v>
      </c>
      <c r="C30" s="267" t="s">
        <v>509</v>
      </c>
      <c r="D30" s="267"/>
      <c r="E30" s="267"/>
      <c r="F30" s="267"/>
      <c r="G30" s="308">
        <v>9</v>
      </c>
      <c r="H30" s="553"/>
      <c r="I30" s="554"/>
      <c r="J30" s="231"/>
      <c r="K30" s="267"/>
    </row>
    <row r="31" spans="1:11" ht="12" customHeight="1" x14ac:dyDescent="0.25">
      <c r="A31" s="228"/>
      <c r="B31" s="267"/>
      <c r="C31" s="267"/>
      <c r="D31" s="267"/>
      <c r="E31" s="267"/>
      <c r="F31" s="267"/>
      <c r="G31" s="308"/>
      <c r="H31" s="548" t="s">
        <v>510</v>
      </c>
      <c r="I31" s="548"/>
      <c r="J31" s="231"/>
      <c r="K31" s="267"/>
    </row>
    <row r="32" spans="1:11" ht="15.9" customHeight="1" x14ac:dyDescent="0.3">
      <c r="A32" s="228" t="s">
        <v>29</v>
      </c>
      <c r="C32" s="267" t="s">
        <v>511</v>
      </c>
      <c r="D32" s="267"/>
      <c r="E32" s="267"/>
      <c r="F32" s="267"/>
      <c r="G32" s="308">
        <v>10</v>
      </c>
      <c r="H32" s="544"/>
      <c r="I32" s="545"/>
      <c r="J32" s="238"/>
      <c r="K32" s="267"/>
    </row>
    <row r="33" spans="1:11" ht="12" customHeight="1" x14ac:dyDescent="0.25">
      <c r="A33" s="228"/>
      <c r="B33" s="239"/>
      <c r="C33" s="267"/>
      <c r="D33" s="267"/>
      <c r="E33" s="267"/>
      <c r="F33" s="267"/>
      <c r="G33" s="267"/>
      <c r="H33" s="267"/>
      <c r="I33" s="267"/>
      <c r="J33" s="231"/>
      <c r="K33" s="267"/>
    </row>
    <row r="34" spans="1:11" ht="15.9" customHeight="1" x14ac:dyDescent="0.3">
      <c r="A34" s="228" t="s">
        <v>33</v>
      </c>
      <c r="C34" s="267" t="s">
        <v>512</v>
      </c>
      <c r="D34" s="267"/>
      <c r="E34" s="267"/>
      <c r="F34" s="267"/>
      <c r="G34" s="267"/>
      <c r="H34" s="267"/>
      <c r="I34" s="267">
        <v>11</v>
      </c>
      <c r="J34" s="274">
        <f>H26+H28+H30+H32</f>
        <v>0</v>
      </c>
      <c r="K34" s="267"/>
    </row>
    <row r="35" spans="1:11" ht="12" customHeight="1" x14ac:dyDescent="0.25">
      <c r="A35" s="228"/>
      <c r="B35" s="267"/>
      <c r="C35" s="267"/>
      <c r="D35" s="267"/>
      <c r="E35" s="267"/>
      <c r="F35" s="267"/>
      <c r="G35" s="267"/>
      <c r="H35" s="267"/>
      <c r="I35" s="267"/>
      <c r="J35" s="267"/>
      <c r="K35" s="267"/>
    </row>
    <row r="36" spans="1:11" ht="15.9" customHeight="1" x14ac:dyDescent="0.25">
      <c r="A36" s="228"/>
      <c r="B36" s="236" t="s">
        <v>513</v>
      </c>
      <c r="C36" s="236"/>
      <c r="D36" s="267"/>
      <c r="E36" s="267"/>
      <c r="F36" s="267"/>
      <c r="G36" s="267"/>
      <c r="H36" s="267"/>
      <c r="I36" s="267"/>
      <c r="J36" s="267"/>
      <c r="K36" s="267"/>
    </row>
    <row r="37" spans="1:11" ht="2.4" customHeight="1" x14ac:dyDescent="0.25">
      <c r="A37" s="228"/>
      <c r="B37" s="267"/>
      <c r="C37" s="267"/>
      <c r="D37" s="267"/>
      <c r="E37" s="267"/>
      <c r="F37" s="267"/>
      <c r="G37" s="267"/>
      <c r="H37" s="267">
        <v>250000</v>
      </c>
      <c r="I37" s="267"/>
      <c r="J37" s="267"/>
      <c r="K37" s="267"/>
    </row>
    <row r="38" spans="1:11" ht="15.9" customHeight="1" x14ac:dyDescent="0.3">
      <c r="A38" s="228" t="s">
        <v>36</v>
      </c>
      <c r="C38" s="267" t="s">
        <v>514</v>
      </c>
      <c r="D38" s="267"/>
      <c r="E38" s="267"/>
      <c r="F38" s="267"/>
      <c r="G38" s="267">
        <v>12</v>
      </c>
      <c r="H38" s="544"/>
      <c r="I38" s="545"/>
      <c r="J38" s="240"/>
      <c r="K38" s="267"/>
    </row>
    <row r="39" spans="1:11" ht="12" customHeight="1" x14ac:dyDescent="0.25">
      <c r="A39" s="228"/>
      <c r="B39" s="267"/>
      <c r="C39" s="267"/>
      <c r="D39" s="267"/>
      <c r="E39" s="267"/>
      <c r="F39" s="267"/>
      <c r="G39" s="267"/>
      <c r="H39" s="237"/>
      <c r="I39" s="241"/>
      <c r="J39" s="267"/>
      <c r="K39" s="267"/>
    </row>
    <row r="40" spans="1:11" ht="15.9" customHeight="1" x14ac:dyDescent="0.3">
      <c r="A40" s="228" t="s">
        <v>38</v>
      </c>
      <c r="C40" s="31" t="s">
        <v>515</v>
      </c>
      <c r="D40" s="267"/>
      <c r="E40" s="267"/>
      <c r="F40" s="267"/>
      <c r="G40" s="267">
        <v>13</v>
      </c>
      <c r="H40" s="544"/>
      <c r="I40" s="545"/>
      <c r="J40" s="240"/>
      <c r="K40" s="267"/>
    </row>
    <row r="41" spans="1:11" ht="15.9" customHeight="1" x14ac:dyDescent="0.25">
      <c r="A41" s="267"/>
      <c r="C41" s="220" t="s">
        <v>516</v>
      </c>
      <c r="D41" s="239"/>
      <c r="E41" s="239"/>
      <c r="F41" s="239"/>
      <c r="G41" s="239"/>
      <c r="H41" s="239"/>
      <c r="I41" s="242"/>
      <c r="J41" s="239"/>
      <c r="K41" s="239"/>
    </row>
    <row r="42" spans="1:11" ht="12" customHeight="1" x14ac:dyDescent="0.25">
      <c r="A42" s="267"/>
      <c r="C42" s="220" t="s">
        <v>517</v>
      </c>
      <c r="D42" s="239"/>
      <c r="E42" s="239"/>
      <c r="F42" s="239"/>
      <c r="G42" s="239"/>
      <c r="H42" s="239"/>
      <c r="I42" s="239"/>
      <c r="J42" s="239"/>
      <c r="K42" s="239"/>
    </row>
    <row r="43" spans="1:11" ht="12" customHeight="1" x14ac:dyDescent="0.25">
      <c r="A43" s="228"/>
      <c r="B43" s="243"/>
      <c r="C43" s="243"/>
      <c r="D43" s="243"/>
      <c r="E43" s="243"/>
      <c r="F43" s="267"/>
      <c r="G43" s="267"/>
      <c r="H43" s="267"/>
      <c r="I43" s="267"/>
      <c r="J43" s="267"/>
      <c r="K43" s="267"/>
    </row>
    <row r="44" spans="1:11" ht="15.9" customHeight="1" x14ac:dyDescent="0.3">
      <c r="A44" s="228" t="s">
        <v>42</v>
      </c>
      <c r="C44" s="267" t="s">
        <v>518</v>
      </c>
      <c r="D44" s="267"/>
      <c r="E44" s="267"/>
      <c r="F44" s="267"/>
      <c r="G44" s="267"/>
      <c r="H44" s="267"/>
      <c r="I44" s="267">
        <v>14</v>
      </c>
      <c r="J44" s="274">
        <f>H38+H40</f>
        <v>0</v>
      </c>
      <c r="K44" s="267"/>
    </row>
    <row r="45" spans="1:11" ht="12" customHeight="1" x14ac:dyDescent="0.25">
      <c r="A45" s="228"/>
      <c r="B45" s="267"/>
      <c r="C45" s="267"/>
      <c r="D45" s="267"/>
      <c r="E45" s="267"/>
      <c r="F45" s="267"/>
      <c r="G45" s="267"/>
      <c r="H45" s="267"/>
      <c r="I45" s="267"/>
      <c r="J45" s="244"/>
      <c r="K45" s="267"/>
    </row>
    <row r="46" spans="1:11" ht="15.9" customHeight="1" x14ac:dyDescent="0.3">
      <c r="A46" s="228" t="s">
        <v>65</v>
      </c>
      <c r="C46" s="267" t="s">
        <v>519</v>
      </c>
      <c r="D46" s="267"/>
      <c r="E46" s="267"/>
      <c r="F46" s="267"/>
      <c r="G46" s="267"/>
      <c r="H46" s="267"/>
      <c r="I46" s="267">
        <v>15</v>
      </c>
      <c r="J46" s="274">
        <f>J34-J44</f>
        <v>0</v>
      </c>
      <c r="K46" s="267"/>
    </row>
    <row r="47" spans="1:11" ht="12" customHeight="1" x14ac:dyDescent="0.25">
      <c r="A47" s="228"/>
      <c r="B47" s="267"/>
      <c r="C47" s="226" t="s">
        <v>520</v>
      </c>
      <c r="D47" s="226"/>
      <c r="E47" s="226" t="s">
        <v>521</v>
      </c>
      <c r="F47" s="226"/>
      <c r="G47" s="226"/>
      <c r="H47" s="279" t="s">
        <v>522</v>
      </c>
      <c r="I47" s="231"/>
      <c r="J47" s="267"/>
      <c r="K47" s="267"/>
    </row>
    <row r="48" spans="1:11" ht="15.9" customHeight="1" x14ac:dyDescent="0.3">
      <c r="A48" s="228" t="s">
        <v>78</v>
      </c>
      <c r="B48" s="267"/>
      <c r="C48" s="274">
        <f>J46</f>
        <v>0</v>
      </c>
      <c r="D48" s="245" t="s">
        <v>523</v>
      </c>
      <c r="E48" s="246">
        <v>1.05</v>
      </c>
      <c r="F48" s="247" t="s">
        <v>46</v>
      </c>
      <c r="G48" s="247" t="s">
        <v>524</v>
      </c>
      <c r="H48" s="277">
        <f>C48*E48</f>
        <v>0</v>
      </c>
      <c r="I48" s="268"/>
      <c r="J48" s="267" t="s">
        <v>525</v>
      </c>
      <c r="K48" s="267"/>
    </row>
    <row r="49" spans="1:11" ht="12" customHeight="1" x14ac:dyDescent="0.25">
      <c r="A49" s="228"/>
      <c r="B49" s="267"/>
      <c r="C49" s="248" t="s">
        <v>526</v>
      </c>
      <c r="D49" s="247"/>
      <c r="E49" s="247"/>
      <c r="F49" s="247"/>
      <c r="G49" s="247"/>
      <c r="H49" s="249"/>
      <c r="I49" s="249"/>
      <c r="J49" s="267"/>
      <c r="K49" s="267"/>
    </row>
    <row r="50" spans="1:11" ht="15.9" customHeight="1" x14ac:dyDescent="0.3">
      <c r="A50" s="228" t="s">
        <v>92</v>
      </c>
      <c r="B50" s="267"/>
      <c r="C50" s="274">
        <f>J46</f>
        <v>0</v>
      </c>
      <c r="D50" s="245" t="s">
        <v>527</v>
      </c>
      <c r="E50" s="260" t="e">
        <f>J22</f>
        <v>#DIV/0!</v>
      </c>
      <c r="F50" s="265"/>
      <c r="G50" s="247" t="s">
        <v>524</v>
      </c>
      <c r="H50" s="271" t="e">
        <f>C50/E50</f>
        <v>#DIV/0!</v>
      </c>
      <c r="I50" s="269"/>
      <c r="J50" s="267" t="s">
        <v>528</v>
      </c>
      <c r="K50" s="267"/>
    </row>
    <row r="51" spans="1:11" ht="12" customHeight="1" x14ac:dyDescent="0.25">
      <c r="A51" s="228"/>
      <c r="B51" s="267"/>
      <c r="C51" s="248" t="s">
        <v>526</v>
      </c>
      <c r="D51" s="247"/>
      <c r="E51" s="250" t="s">
        <v>529</v>
      </c>
      <c r="F51" s="259"/>
      <c r="G51" s="247"/>
      <c r="H51" s="249"/>
      <c r="I51" s="249"/>
      <c r="J51" s="267"/>
      <c r="K51" s="267"/>
    </row>
    <row r="52" spans="1:11" ht="15.9" customHeight="1" x14ac:dyDescent="0.3">
      <c r="A52" s="228" t="s">
        <v>100</v>
      </c>
      <c r="B52" s="267"/>
      <c r="C52" s="274">
        <f>H48</f>
        <v>0</v>
      </c>
      <c r="D52" s="245" t="s">
        <v>527</v>
      </c>
      <c r="E52" s="260" t="e">
        <f>J22</f>
        <v>#DIV/0!</v>
      </c>
      <c r="F52" s="265"/>
      <c r="G52" s="247" t="s">
        <v>524</v>
      </c>
      <c r="H52" s="271" t="e">
        <f>C52/E52</f>
        <v>#DIV/0!</v>
      </c>
      <c r="I52" s="269"/>
      <c r="J52" s="267" t="s">
        <v>530</v>
      </c>
      <c r="K52" s="267"/>
    </row>
    <row r="53" spans="1:11" ht="12" customHeight="1" x14ac:dyDescent="0.25">
      <c r="A53" s="228"/>
      <c r="B53" s="267"/>
      <c r="C53" s="248" t="s">
        <v>531</v>
      </c>
      <c r="D53" s="247"/>
      <c r="E53" s="251" t="s">
        <v>529</v>
      </c>
      <c r="F53" s="259"/>
      <c r="G53" s="247"/>
      <c r="H53" s="249"/>
      <c r="I53" s="249"/>
      <c r="J53" s="267"/>
      <c r="K53" s="267"/>
    </row>
    <row r="54" spans="1:11" ht="15.9" customHeight="1" x14ac:dyDescent="0.3">
      <c r="A54" s="228" t="s">
        <v>102</v>
      </c>
      <c r="B54" s="267"/>
      <c r="C54" s="274">
        <f>J12</f>
        <v>0</v>
      </c>
      <c r="D54" s="308" t="s">
        <v>523</v>
      </c>
      <c r="E54" s="262"/>
      <c r="F54" s="224"/>
      <c r="G54" s="267" t="s">
        <v>524</v>
      </c>
      <c r="H54" s="277">
        <f>C54*E54</f>
        <v>0</v>
      </c>
      <c r="I54" s="268"/>
      <c r="J54" s="267" t="s">
        <v>532</v>
      </c>
      <c r="K54" s="267"/>
    </row>
    <row r="55" spans="1:11" ht="12" customHeight="1" x14ac:dyDescent="0.25">
      <c r="A55" s="228"/>
      <c r="B55" s="267"/>
      <c r="C55" s="232" t="s">
        <v>533</v>
      </c>
      <c r="D55" s="267"/>
      <c r="E55" s="252" t="s">
        <v>534</v>
      </c>
      <c r="F55" s="224"/>
      <c r="G55" s="267"/>
      <c r="H55" s="253" t="s">
        <v>535</v>
      </c>
      <c r="I55" s="252"/>
      <c r="J55" s="254"/>
      <c r="K55" s="267"/>
    </row>
    <row r="56" spans="1:11" ht="15.9" customHeight="1" x14ac:dyDescent="0.3">
      <c r="A56" s="228" t="s">
        <v>105</v>
      </c>
      <c r="B56" s="267"/>
      <c r="C56" s="274">
        <f>J46</f>
        <v>0</v>
      </c>
      <c r="D56" s="245" t="s">
        <v>523</v>
      </c>
      <c r="E56" s="255">
        <v>0.05</v>
      </c>
      <c r="F56" s="256"/>
      <c r="G56" s="247" t="s">
        <v>524</v>
      </c>
      <c r="H56" s="277">
        <f>C56*E56</f>
        <v>0</v>
      </c>
      <c r="I56" s="268"/>
      <c r="J56" s="267" t="s">
        <v>536</v>
      </c>
      <c r="K56" s="267"/>
    </row>
    <row r="57" spans="1:11" ht="12" customHeight="1" x14ac:dyDescent="0.25">
      <c r="A57" s="228"/>
      <c r="B57" s="267"/>
      <c r="C57" s="248" t="s">
        <v>526</v>
      </c>
      <c r="D57" s="247"/>
      <c r="E57" s="257" t="s">
        <v>46</v>
      </c>
      <c r="F57" s="256"/>
      <c r="G57" s="247"/>
      <c r="H57" s="256"/>
      <c r="I57" s="256"/>
      <c r="J57" s="267"/>
      <c r="K57" s="267"/>
    </row>
    <row r="58" spans="1:11" ht="15.9" customHeight="1" x14ac:dyDescent="0.3">
      <c r="A58" s="228" t="s">
        <v>107</v>
      </c>
      <c r="B58" s="267"/>
      <c r="C58" s="275">
        <f>H16</f>
        <v>0</v>
      </c>
      <c r="D58" s="245" t="s">
        <v>523</v>
      </c>
      <c r="E58" s="264">
        <f>E54</f>
        <v>0</v>
      </c>
      <c r="F58" s="256"/>
      <c r="G58" s="247" t="s">
        <v>524</v>
      </c>
      <c r="H58" s="277">
        <f>C58*E58</f>
        <v>0</v>
      </c>
      <c r="I58" s="268"/>
      <c r="J58" s="258" t="s">
        <v>537</v>
      </c>
      <c r="K58" s="267"/>
    </row>
    <row r="59" spans="1:11" ht="12" customHeight="1" x14ac:dyDescent="0.25">
      <c r="A59" s="228"/>
      <c r="B59" s="267"/>
      <c r="C59" s="248" t="s">
        <v>538</v>
      </c>
      <c r="D59" s="247"/>
      <c r="E59" s="259" t="s">
        <v>534</v>
      </c>
      <c r="F59" s="256"/>
      <c r="G59" s="247"/>
      <c r="H59" s="250" t="s">
        <v>539</v>
      </c>
      <c r="I59" s="259"/>
      <c r="J59" s="254"/>
      <c r="K59" s="267"/>
    </row>
    <row r="60" spans="1:11" ht="15.9" customHeight="1" x14ac:dyDescent="0.3">
      <c r="A60" s="228" t="s">
        <v>119</v>
      </c>
      <c r="B60" s="267"/>
      <c r="C60" s="260" t="e">
        <f>H20</f>
        <v>#DIV/0!</v>
      </c>
      <c r="D60" s="245" t="s">
        <v>523</v>
      </c>
      <c r="E60" s="263">
        <f>E54</f>
        <v>0</v>
      </c>
      <c r="F60" s="256"/>
      <c r="G60" s="247" t="s">
        <v>524</v>
      </c>
      <c r="H60" s="277" t="e">
        <f>C60*E60</f>
        <v>#DIV/0!</v>
      </c>
      <c r="I60" s="268"/>
      <c r="J60" s="258" t="s">
        <v>540</v>
      </c>
      <c r="K60" s="267"/>
    </row>
    <row r="61" spans="1:11" ht="12" customHeight="1" x14ac:dyDescent="0.25">
      <c r="A61" s="228"/>
      <c r="B61" s="267"/>
      <c r="C61" s="248" t="s">
        <v>541</v>
      </c>
      <c r="D61" s="247"/>
      <c r="E61" s="259" t="s">
        <v>534</v>
      </c>
      <c r="F61" s="256"/>
      <c r="G61" s="247"/>
      <c r="H61" s="250" t="s">
        <v>542</v>
      </c>
      <c r="I61" s="259"/>
      <c r="J61" s="254"/>
      <c r="K61" s="267"/>
    </row>
    <row r="62" spans="1:11" ht="15.9" customHeight="1" x14ac:dyDescent="0.3">
      <c r="A62" s="228" t="s">
        <v>130</v>
      </c>
      <c r="B62" s="267"/>
      <c r="C62" s="274" t="e">
        <f>H54+H58+H60</f>
        <v>#DIV/0!</v>
      </c>
      <c r="D62" s="245" t="s">
        <v>543</v>
      </c>
      <c r="E62" s="276">
        <f>J46</f>
        <v>0</v>
      </c>
      <c r="F62" s="266"/>
      <c r="G62" s="247" t="s">
        <v>524</v>
      </c>
      <c r="H62" s="278" t="e">
        <f>ROUND((+C62-E62), 2)</f>
        <v>#DIV/0!</v>
      </c>
      <c r="I62" s="270"/>
      <c r="J62" s="267" t="s">
        <v>544</v>
      </c>
      <c r="K62" s="267"/>
    </row>
    <row r="63" spans="1:11" ht="12" customHeight="1" x14ac:dyDescent="0.25">
      <c r="A63" s="228"/>
      <c r="B63" s="267"/>
      <c r="C63" s="232" t="s">
        <v>545</v>
      </c>
      <c r="D63" s="267"/>
      <c r="E63" s="546" t="s">
        <v>526</v>
      </c>
      <c r="F63" s="547"/>
      <c r="G63" s="267"/>
      <c r="H63" s="546" t="s">
        <v>546</v>
      </c>
      <c r="I63" s="547"/>
      <c r="J63" s="267"/>
      <c r="K63" s="267"/>
    </row>
    <row r="64" spans="1:11" ht="12" customHeight="1" x14ac:dyDescent="0.25">
      <c r="A64" s="542" t="s">
        <v>547</v>
      </c>
      <c r="B64" s="542"/>
      <c r="C64" s="542"/>
      <c r="D64" s="542"/>
      <c r="E64" s="542"/>
      <c r="F64" s="542"/>
      <c r="G64" s="542"/>
      <c r="H64" s="542"/>
      <c r="I64" s="542"/>
      <c r="J64" s="542"/>
      <c r="K64" s="267"/>
    </row>
    <row r="65" spans="1:11" ht="6.75" customHeight="1" x14ac:dyDescent="0.25">
      <c r="A65" s="267"/>
      <c r="B65" s="267"/>
      <c r="C65" s="267"/>
      <c r="D65" s="267"/>
      <c r="E65" s="267"/>
      <c r="F65" s="267"/>
      <c r="G65" s="267"/>
      <c r="H65" s="267"/>
      <c r="I65" s="267"/>
      <c r="J65" s="267"/>
      <c r="K65" s="267"/>
    </row>
    <row r="66" spans="1:11" ht="12" customHeight="1" x14ac:dyDescent="0.25">
      <c r="A66" s="543" t="s">
        <v>548</v>
      </c>
      <c r="B66" s="543"/>
      <c r="C66" s="543"/>
      <c r="D66" s="543"/>
      <c r="E66" s="543"/>
      <c r="F66" s="543"/>
      <c r="G66" s="543"/>
      <c r="H66" s="543"/>
      <c r="I66" s="543"/>
      <c r="J66" s="543"/>
      <c r="K66" s="267"/>
    </row>
    <row r="67" spans="1:11" ht="12" customHeight="1" x14ac:dyDescent="0.25">
      <c r="A67" s="543" t="s">
        <v>549</v>
      </c>
      <c r="B67" s="543"/>
      <c r="C67" s="543"/>
      <c r="D67" s="543"/>
      <c r="E67" s="543"/>
      <c r="F67" s="543"/>
      <c r="G67" s="543"/>
      <c r="H67" s="543"/>
      <c r="I67" s="543"/>
      <c r="J67" s="543"/>
      <c r="K67" s="267"/>
    </row>
    <row r="68" spans="1:11" ht="15.9" customHeight="1" x14ac:dyDescent="0.25">
      <c r="A68" s="476" t="s">
        <v>550</v>
      </c>
      <c r="B68" s="458"/>
      <c r="C68" s="458"/>
      <c r="D68" s="458"/>
      <c r="E68" s="458"/>
      <c r="F68" s="458"/>
      <c r="G68" s="458"/>
      <c r="H68" s="458"/>
      <c r="I68" s="458"/>
      <c r="J68" s="458"/>
      <c r="K68" s="458"/>
    </row>
  </sheetData>
  <sheetProtection algorithmName="SHA-512" hashValue="lSJJ4CHgOz0A/hLbcl00DsaTjRbBNLO6s60fTEg595pIX38uXUIRgpP3CwO9T8DBrHkidIr0XTkIlqMgdNabOw==" saltValue="/lO/9m44PXX+ceo68lOLdw==" spinCount="100000" sheet="1" objects="1" scenarios="1"/>
  <customSheetViews>
    <customSheetView guid="{E013CE77-DF72-43BB-9C85-14CA2AC28BF4}" fitToPage="1">
      <selection sqref="A1:J1"/>
      <pageMargins left="0" right="0" top="0" bottom="0" header="0" footer="0"/>
      <pageSetup scale="79" orientation="portrait" r:id="rId1"/>
    </customSheetView>
  </customSheetViews>
  <mergeCells count="26">
    <mergeCell ref="A1:J1"/>
    <mergeCell ref="E3:H3"/>
    <mergeCell ref="A5:J5"/>
    <mergeCell ref="H7:I7"/>
    <mergeCell ref="H8:I8"/>
    <mergeCell ref="H31:I31"/>
    <mergeCell ref="H9:I9"/>
    <mergeCell ref="H10:I10"/>
    <mergeCell ref="H14:I14"/>
    <mergeCell ref="H15:I15"/>
    <mergeCell ref="H16:I16"/>
    <mergeCell ref="H18:I18"/>
    <mergeCell ref="H19:I19"/>
    <mergeCell ref="H20:I20"/>
    <mergeCell ref="H26:I26"/>
    <mergeCell ref="H28:I28"/>
    <mergeCell ref="H30:I30"/>
    <mergeCell ref="A68:K68"/>
    <mergeCell ref="A64:J64"/>
    <mergeCell ref="A66:J66"/>
    <mergeCell ref="A67:J67"/>
    <mergeCell ref="H32:I32"/>
    <mergeCell ref="H38:I38"/>
    <mergeCell ref="H40:I40"/>
    <mergeCell ref="E63:F63"/>
    <mergeCell ref="H63:I63"/>
  </mergeCells>
  <pageMargins left="0.7" right="0.7" top="0.75" bottom="0.75" header="0.3" footer="0.3"/>
  <pageSetup scale="76"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6E31F-5F3B-43CE-99E4-2221033E52D9}">
  <sheetPr>
    <pageSetUpPr fitToPage="1"/>
  </sheetPr>
  <dimension ref="A1:J51"/>
  <sheetViews>
    <sheetView showGridLines="0" tabSelected="1" workbookViewId="0">
      <selection activeCell="H38" sqref="H38"/>
    </sheetView>
  </sheetViews>
  <sheetFormatPr defaultRowHeight="13.2" x14ac:dyDescent="0.25"/>
  <cols>
    <col min="1" max="1" width="3.109375" customWidth="1"/>
    <col min="2" max="2" width="2.109375" customWidth="1"/>
    <col min="3" max="4" width="9.33203125" customWidth="1"/>
    <col min="5" max="5" width="9" customWidth="1"/>
    <col min="6" max="6" width="9.33203125" customWidth="1"/>
    <col min="7" max="7" width="31.6640625" customWidth="1"/>
    <col min="8" max="8" width="12" customWidth="1"/>
    <col min="9" max="9" width="5.5546875" customWidth="1"/>
    <col min="10" max="10" width="27.44140625" customWidth="1"/>
  </cols>
  <sheetData>
    <row r="1" spans="1:10" ht="15.9" customHeight="1" x14ac:dyDescent="0.3">
      <c r="A1" s="623" t="str">
        <f>TEXT(COVER!A3," #### ")&amp;"MUNICIPAL TAX RATE CALCULATION FORM"</f>
        <v xml:space="preserve"> 2025 MUNICIPAL TAX RATE CALCULATION FORM</v>
      </c>
      <c r="B1" s="623"/>
      <c r="C1" s="623"/>
      <c r="D1" s="623"/>
      <c r="E1" s="623"/>
      <c r="F1" s="623"/>
      <c r="G1" s="623"/>
      <c r="H1" s="623"/>
      <c r="I1" s="623"/>
      <c r="J1" s="623"/>
    </row>
    <row r="2" spans="1:10" ht="12" customHeight="1" x14ac:dyDescent="0.25">
      <c r="A2" s="624"/>
      <c r="B2" s="624"/>
      <c r="C2" s="624"/>
      <c r="D2" s="624"/>
      <c r="E2" s="624"/>
      <c r="F2" s="624"/>
      <c r="G2" s="624"/>
      <c r="H2" s="624"/>
      <c r="I2" s="624"/>
      <c r="J2" s="624"/>
    </row>
    <row r="3" spans="1:10" ht="15.9" customHeight="1" x14ac:dyDescent="0.4">
      <c r="A3" s="625" t="s">
        <v>551</v>
      </c>
      <c r="B3" s="625"/>
      <c r="C3" s="625"/>
      <c r="D3" s="625"/>
      <c r="E3" s="625"/>
      <c r="F3" s="625"/>
      <c r="G3" s="625"/>
      <c r="H3" s="625"/>
      <c r="I3" s="625"/>
      <c r="J3" s="625"/>
    </row>
    <row r="4" spans="1:10" ht="12" customHeight="1" x14ac:dyDescent="0.3">
      <c r="A4" s="560"/>
      <c r="B4" s="626"/>
      <c r="C4" s="626"/>
      <c r="D4" s="627"/>
      <c r="E4" s="626"/>
      <c r="F4" s="626"/>
      <c r="G4" s="626"/>
      <c r="H4" s="626"/>
      <c r="I4" s="626"/>
      <c r="J4" s="628"/>
    </row>
    <row r="5" spans="1:10" ht="15.9" customHeight="1" x14ac:dyDescent="0.3">
      <c r="A5" s="560"/>
      <c r="B5" s="626"/>
      <c r="C5" s="629"/>
      <c r="D5" s="630" t="s">
        <v>63</v>
      </c>
      <c r="E5" s="631">
        <f>'page 1'!F7</f>
        <v>0</v>
      </c>
      <c r="F5" s="631"/>
      <c r="G5" s="631"/>
      <c r="H5" s="631"/>
      <c r="I5" s="632"/>
      <c r="J5" s="632"/>
    </row>
    <row r="6" spans="1:10" ht="12" customHeight="1" x14ac:dyDescent="0.3">
      <c r="A6" s="560"/>
      <c r="B6" s="560"/>
      <c r="C6" s="560"/>
      <c r="D6" s="560"/>
      <c r="E6" s="568"/>
      <c r="F6" s="627"/>
      <c r="G6" s="627"/>
      <c r="H6" s="627"/>
      <c r="I6" s="627"/>
      <c r="J6" s="627"/>
    </row>
    <row r="7" spans="1:10" ht="15.9" customHeight="1" x14ac:dyDescent="0.25">
      <c r="A7" s="633" t="s">
        <v>552</v>
      </c>
      <c r="B7" s="633"/>
      <c r="C7" s="633"/>
      <c r="D7" s="633"/>
      <c r="E7" s="633"/>
      <c r="F7" s="633"/>
      <c r="G7" s="633"/>
      <c r="H7" s="633"/>
      <c r="I7" s="633"/>
      <c r="J7" s="633"/>
    </row>
    <row r="8" spans="1:10" ht="12" customHeight="1" x14ac:dyDescent="0.25">
      <c r="A8" s="595"/>
      <c r="B8" s="595"/>
      <c r="C8" s="595"/>
      <c r="D8" s="595"/>
      <c r="E8" s="595"/>
      <c r="F8" s="595"/>
      <c r="G8" s="595"/>
      <c r="H8" s="595"/>
      <c r="I8" s="595"/>
      <c r="J8" s="595"/>
    </row>
    <row r="9" spans="1:10" ht="15.9" customHeight="1" x14ac:dyDescent="0.3">
      <c r="A9" s="634"/>
      <c r="B9" s="567"/>
      <c r="C9" s="635" t="s">
        <v>553</v>
      </c>
      <c r="D9" s="636"/>
      <c r="E9" s="636"/>
      <c r="F9" s="636"/>
      <c r="G9" s="636"/>
      <c r="H9" s="567"/>
      <c r="I9" s="567"/>
      <c r="J9" s="567"/>
    </row>
    <row r="10" spans="1:10" ht="15.9" customHeight="1" x14ac:dyDescent="0.3">
      <c r="A10" s="637" t="s">
        <v>468</v>
      </c>
      <c r="B10" s="638" t="s">
        <v>79</v>
      </c>
      <c r="C10" s="560" t="str">
        <f>"Total exempt value of all BETE property as of April 1," &amp;TEXT(COVER!A3," #### ")</f>
        <v xml:space="preserve">Total exempt value of all BETE property as of April 1, 2025 </v>
      </c>
      <c r="D10" s="560"/>
      <c r="E10" s="560"/>
      <c r="F10" s="560"/>
      <c r="G10" s="560"/>
      <c r="H10" s="567"/>
      <c r="I10" s="639"/>
      <c r="J10" s="640">
        <f>'page 2'!H11</f>
        <v>0</v>
      </c>
    </row>
    <row r="11" spans="1:10" ht="12" customHeight="1" x14ac:dyDescent="0.25">
      <c r="A11" s="641"/>
      <c r="B11" s="641"/>
      <c r="C11" s="642"/>
      <c r="D11" s="642"/>
      <c r="E11" s="642"/>
      <c r="F11" s="642"/>
      <c r="G11" s="642"/>
      <c r="H11" s="643"/>
      <c r="I11" s="643"/>
      <c r="J11" s="644" t="s">
        <v>554</v>
      </c>
    </row>
    <row r="12" spans="1:10" ht="15.9" customHeight="1" x14ac:dyDescent="0.3">
      <c r="A12" s="637"/>
      <c r="B12" s="638" t="s">
        <v>82</v>
      </c>
      <c r="C12" s="645" t="s">
        <v>555</v>
      </c>
      <c r="D12" s="645"/>
      <c r="E12" s="645"/>
      <c r="F12" s="645"/>
      <c r="G12" s="645"/>
      <c r="H12" s="567"/>
      <c r="I12" s="567"/>
      <c r="J12" s="646"/>
    </row>
    <row r="13" spans="1:10" ht="15.9" customHeight="1" x14ac:dyDescent="0.3">
      <c r="A13" s="637"/>
      <c r="B13" s="637"/>
      <c r="C13" s="645"/>
      <c r="D13" s="645"/>
      <c r="E13" s="645"/>
      <c r="F13" s="645"/>
      <c r="G13" s="645"/>
      <c r="H13" s="567"/>
      <c r="I13" s="567"/>
      <c r="J13" s="640" t="e">
        <f>IF(J44&gt;0,(J10-J42),(J10-J44))</f>
        <v>#DIV/0!</v>
      </c>
    </row>
    <row r="14" spans="1:10" ht="12" customHeight="1" x14ac:dyDescent="0.3">
      <c r="A14" s="637"/>
      <c r="B14" s="637"/>
      <c r="C14" s="647"/>
      <c r="D14" s="647"/>
      <c r="E14" s="647"/>
      <c r="F14" s="647"/>
      <c r="G14" s="647"/>
      <c r="H14" s="567"/>
      <c r="I14" s="648"/>
      <c r="J14" s="646"/>
    </row>
    <row r="15" spans="1:10" ht="15.9" customHeight="1" x14ac:dyDescent="0.3">
      <c r="A15" s="637"/>
      <c r="B15" s="638" t="s">
        <v>70</v>
      </c>
      <c r="C15" s="560" t="str">
        <f>"Percent of reimbursement for BETE exempt property ("&amp;TEXT(COVER!A3,"# ") &amp;"statutory standard 50% reimbursement)"</f>
        <v>Percent of reimbursement for BETE exempt property (2025 statutory standard 50% reimbursement)</v>
      </c>
      <c r="D15" s="560"/>
      <c r="E15" s="560"/>
      <c r="F15" s="560"/>
      <c r="G15" s="560"/>
      <c r="H15" s="649"/>
      <c r="I15" s="650"/>
      <c r="J15" s="651">
        <v>0.5</v>
      </c>
    </row>
    <row r="16" spans="1:10" ht="12" customHeight="1" x14ac:dyDescent="0.3">
      <c r="A16" s="637"/>
      <c r="B16" s="637"/>
      <c r="C16" s="560"/>
      <c r="D16" s="560"/>
      <c r="E16" s="560"/>
      <c r="F16" s="560"/>
      <c r="G16" s="560"/>
      <c r="H16" s="652"/>
      <c r="I16" s="652"/>
      <c r="J16" s="653"/>
    </row>
    <row r="17" spans="1:10" ht="15.9" customHeight="1" x14ac:dyDescent="0.3">
      <c r="A17" s="637"/>
      <c r="B17" s="638" t="s">
        <v>87</v>
      </c>
      <c r="C17" s="560" t="s">
        <v>556</v>
      </c>
      <c r="D17" s="560"/>
      <c r="E17" s="560"/>
      <c r="F17" s="560"/>
      <c r="G17" s="560"/>
      <c r="H17" s="567"/>
      <c r="I17" s="567"/>
      <c r="J17" s="640" t="e">
        <f>IF(J15&gt;=J32,J15*J13,0)</f>
        <v>#DIV/0!</v>
      </c>
    </row>
    <row r="18" spans="1:10" ht="12" customHeight="1" thickBot="1" x14ac:dyDescent="0.35">
      <c r="A18" s="654"/>
      <c r="B18" s="654"/>
      <c r="C18" s="655"/>
      <c r="D18" s="655"/>
      <c r="E18" s="655"/>
      <c r="F18" s="656"/>
      <c r="G18" s="656"/>
      <c r="H18" s="656"/>
      <c r="I18" s="656"/>
      <c r="J18" s="657"/>
    </row>
    <row r="19" spans="1:10" ht="12" customHeight="1" x14ac:dyDescent="0.3">
      <c r="A19" s="658"/>
      <c r="B19" s="658"/>
      <c r="C19" s="560"/>
      <c r="D19" s="560"/>
      <c r="E19" s="560"/>
      <c r="F19" s="560"/>
      <c r="G19" s="560"/>
      <c r="H19" s="560"/>
      <c r="I19" s="560"/>
      <c r="J19" s="659"/>
    </row>
    <row r="20" spans="1:10" ht="15.9" customHeight="1" x14ac:dyDescent="0.3">
      <c r="A20" s="634"/>
      <c r="B20" s="637"/>
      <c r="C20" s="635" t="s">
        <v>557</v>
      </c>
      <c r="D20" s="660"/>
      <c r="E20" s="660"/>
      <c r="F20" s="660"/>
      <c r="G20" s="660"/>
      <c r="H20" s="560"/>
      <c r="I20" s="560"/>
      <c r="J20" s="661"/>
    </row>
    <row r="21" spans="1:10" ht="12" customHeight="1" x14ac:dyDescent="0.3">
      <c r="A21" s="637"/>
      <c r="B21" s="637"/>
      <c r="C21" s="662"/>
      <c r="D21" s="560"/>
      <c r="E21" s="560"/>
      <c r="F21" s="560"/>
      <c r="G21" s="560"/>
      <c r="H21" s="560"/>
      <c r="I21" s="560"/>
      <c r="J21" s="663"/>
    </row>
    <row r="22" spans="1:10" ht="15.9" customHeight="1" x14ac:dyDescent="0.3">
      <c r="A22" s="637" t="s">
        <v>482</v>
      </c>
      <c r="B22" s="638" t="s">
        <v>79</v>
      </c>
      <c r="C22" s="664" t="s">
        <v>558</v>
      </c>
      <c r="D22" s="664"/>
      <c r="E22" s="664"/>
      <c r="F22" s="664"/>
      <c r="G22" s="664"/>
      <c r="H22" s="560"/>
      <c r="I22" s="560"/>
      <c r="J22" s="640">
        <f>'Tax Rate Form'!H9</f>
        <v>0</v>
      </c>
    </row>
    <row r="23" spans="1:10" ht="12" customHeight="1" x14ac:dyDescent="0.25">
      <c r="A23" s="637"/>
      <c r="B23" s="637"/>
      <c r="C23" s="665"/>
      <c r="D23" s="647"/>
      <c r="E23" s="647"/>
      <c r="F23" s="647"/>
      <c r="G23" s="647"/>
      <c r="H23" s="560"/>
      <c r="I23" s="560"/>
      <c r="J23" s="666"/>
    </row>
    <row r="24" spans="1:10" ht="15.9" customHeight="1" x14ac:dyDescent="0.3">
      <c r="A24" s="637"/>
      <c r="B24" s="638" t="s">
        <v>82</v>
      </c>
      <c r="C24" s="560" t="s">
        <v>559</v>
      </c>
      <c r="D24" s="560"/>
      <c r="E24" s="560"/>
      <c r="F24" s="560"/>
      <c r="G24" s="560"/>
      <c r="H24" s="568"/>
      <c r="I24" s="568"/>
      <c r="J24" s="640">
        <f>'Tax Rate Form'!J12</f>
        <v>0</v>
      </c>
    </row>
    <row r="25" spans="1:10" ht="12" customHeight="1" x14ac:dyDescent="0.3">
      <c r="A25" s="637"/>
      <c r="B25" s="637"/>
      <c r="C25" s="560"/>
      <c r="D25" s="560"/>
      <c r="E25" s="560"/>
      <c r="F25" s="560"/>
      <c r="G25" s="560"/>
      <c r="H25" s="568"/>
      <c r="I25" s="568"/>
      <c r="J25" s="646"/>
    </row>
    <row r="26" spans="1:10" ht="15.9" customHeight="1" x14ac:dyDescent="0.3">
      <c r="A26" s="637"/>
      <c r="B26" s="638" t="s">
        <v>70</v>
      </c>
      <c r="C26" s="560" t="s">
        <v>560</v>
      </c>
      <c r="D26" s="560"/>
      <c r="E26" s="560"/>
      <c r="F26" s="560"/>
      <c r="G26" s="560"/>
      <c r="H26" s="567"/>
      <c r="I26" s="567"/>
      <c r="J26" s="640" t="e">
        <f>IF(J44&lt;0,0,J13)</f>
        <v>#DIV/0!</v>
      </c>
    </row>
    <row r="27" spans="1:10" ht="12" customHeight="1" x14ac:dyDescent="0.3">
      <c r="A27" s="637"/>
      <c r="B27" s="637"/>
      <c r="C27" s="560" t="s">
        <v>561</v>
      </c>
      <c r="D27" s="560"/>
      <c r="E27" s="560"/>
      <c r="F27" s="560"/>
      <c r="G27" s="560"/>
      <c r="H27" s="567"/>
      <c r="I27" s="567"/>
      <c r="J27" s="646"/>
    </row>
    <row r="28" spans="1:10" ht="15.9" customHeight="1" x14ac:dyDescent="0.3">
      <c r="A28" s="637"/>
      <c r="B28" s="638" t="s">
        <v>87</v>
      </c>
      <c r="C28" s="560" t="s">
        <v>562</v>
      </c>
      <c r="D28" s="560"/>
      <c r="E28" s="560"/>
      <c r="F28" s="560"/>
      <c r="G28" s="560"/>
      <c r="H28" s="567"/>
      <c r="I28" s="567"/>
      <c r="J28" s="667" t="e">
        <f>ROUND((J22+J10)/(J24+J10),4)</f>
        <v>#DIV/0!</v>
      </c>
    </row>
    <row r="29" spans="1:10" ht="12" customHeight="1" x14ac:dyDescent="0.25">
      <c r="A29" s="637"/>
      <c r="B29" s="637"/>
      <c r="C29" s="560"/>
      <c r="D29" s="560"/>
      <c r="E29" s="560"/>
      <c r="F29" s="560"/>
      <c r="G29" s="560"/>
      <c r="H29" s="560"/>
      <c r="I29" s="560"/>
      <c r="J29" s="659"/>
    </row>
    <row r="30" spans="1:10" ht="15.9" customHeight="1" x14ac:dyDescent="0.3">
      <c r="A30" s="637"/>
      <c r="B30" s="638" t="s">
        <v>116</v>
      </c>
      <c r="C30" s="560" t="s">
        <v>563</v>
      </c>
      <c r="D30" s="560"/>
      <c r="E30" s="560"/>
      <c r="F30" s="560"/>
      <c r="G30" s="560"/>
      <c r="H30" s="560"/>
      <c r="I30" s="560"/>
      <c r="J30" s="667" t="e">
        <f>IF(J28&gt;0.05,(ROUND(J28/2,4)))</f>
        <v>#DIV/0!</v>
      </c>
    </row>
    <row r="31" spans="1:10" ht="12" customHeight="1" x14ac:dyDescent="0.25">
      <c r="A31" s="637"/>
      <c r="B31" s="637"/>
      <c r="C31" s="560"/>
      <c r="D31" s="560"/>
      <c r="E31" s="560"/>
      <c r="F31" s="560"/>
      <c r="G31" s="560"/>
      <c r="H31" s="560"/>
      <c r="I31" s="560"/>
      <c r="J31" s="659"/>
    </row>
    <row r="32" spans="1:10" ht="15.9" customHeight="1" x14ac:dyDescent="0.3">
      <c r="A32" s="637"/>
      <c r="B32" s="638" t="s">
        <v>219</v>
      </c>
      <c r="C32" s="560" t="s">
        <v>564</v>
      </c>
      <c r="D32" s="560"/>
      <c r="E32" s="560"/>
      <c r="F32" s="560"/>
      <c r="G32" s="560"/>
      <c r="H32" s="560"/>
      <c r="I32" s="560"/>
      <c r="J32" s="667" t="e">
        <f>ROUND(J30+0.5,4)</f>
        <v>#DIV/0!</v>
      </c>
    </row>
    <row r="33" spans="1:10" ht="12" customHeight="1" x14ac:dyDescent="0.25">
      <c r="A33" s="637"/>
      <c r="B33" s="637"/>
      <c r="C33" s="560"/>
      <c r="D33" s="560"/>
      <c r="E33" s="560"/>
      <c r="F33" s="560"/>
      <c r="G33" s="560"/>
      <c r="H33" s="560"/>
      <c r="I33" s="560"/>
      <c r="J33" s="659"/>
    </row>
    <row r="34" spans="1:10" ht="15.9" customHeight="1" x14ac:dyDescent="0.3">
      <c r="A34" s="637"/>
      <c r="B34" s="638" t="s">
        <v>222</v>
      </c>
      <c r="C34" s="560" t="s">
        <v>565</v>
      </c>
      <c r="D34" s="560"/>
      <c r="E34" s="560"/>
      <c r="F34" s="560"/>
      <c r="G34" s="560"/>
      <c r="H34" s="560"/>
      <c r="I34" s="560"/>
      <c r="J34" s="640" t="e">
        <f>IF(J32&lt;=J15,0,J32*J13)</f>
        <v>#DIV/0!</v>
      </c>
    </row>
    <row r="35" spans="1:10" ht="12" customHeight="1" thickBot="1" x14ac:dyDescent="0.35">
      <c r="A35" s="654"/>
      <c r="B35" s="654"/>
      <c r="C35" s="656"/>
      <c r="D35" s="656"/>
      <c r="E35" s="656"/>
      <c r="F35" s="656"/>
      <c r="G35" s="656"/>
      <c r="H35" s="656"/>
      <c r="I35" s="656"/>
      <c r="J35" s="657" t="s">
        <v>566</v>
      </c>
    </row>
    <row r="36" spans="1:10" ht="12" customHeight="1" x14ac:dyDescent="0.3">
      <c r="A36" s="658"/>
      <c r="B36" s="658"/>
      <c r="C36" s="560"/>
      <c r="D36" s="560"/>
      <c r="E36" s="560"/>
      <c r="F36" s="560"/>
      <c r="G36" s="560"/>
      <c r="H36" s="560"/>
      <c r="I36" s="560"/>
      <c r="J36" s="659"/>
    </row>
    <row r="37" spans="1:10" ht="15.9" customHeight="1" x14ac:dyDescent="0.3">
      <c r="A37" s="634"/>
      <c r="B37" s="637"/>
      <c r="C37" s="635" t="s">
        <v>567</v>
      </c>
      <c r="D37" s="635"/>
      <c r="E37" s="635"/>
      <c r="F37" s="635"/>
      <c r="G37" s="635"/>
      <c r="H37" s="560"/>
      <c r="I37" s="560"/>
      <c r="J37" s="560"/>
    </row>
    <row r="38" spans="1:10" ht="15.9" customHeight="1" x14ac:dyDescent="0.3">
      <c r="A38" s="637" t="s">
        <v>11</v>
      </c>
      <c r="B38" s="638" t="s">
        <v>79</v>
      </c>
      <c r="C38" s="668" t="s">
        <v>568</v>
      </c>
      <c r="D38" s="668"/>
      <c r="E38" s="668"/>
      <c r="F38" s="668"/>
      <c r="G38" s="668"/>
      <c r="H38" s="273">
        <v>0</v>
      </c>
      <c r="I38" s="669"/>
      <c r="J38" s="651">
        <f>IF(J15&gt;H38,J15,H38)</f>
        <v>0.5</v>
      </c>
    </row>
    <row r="39" spans="1:10" ht="12" customHeight="1" x14ac:dyDescent="0.3">
      <c r="A39" s="637"/>
      <c r="B39" s="670"/>
      <c r="C39" s="671" t="s">
        <v>569</v>
      </c>
      <c r="D39" s="672"/>
      <c r="E39" s="672"/>
      <c r="F39" s="672"/>
      <c r="G39" s="672"/>
      <c r="H39" s="673"/>
      <c r="I39" s="673"/>
      <c r="J39" s="674"/>
    </row>
    <row r="40" spans="1:10" ht="12" customHeight="1" x14ac:dyDescent="0.3">
      <c r="A40" s="637"/>
      <c r="B40" s="670"/>
      <c r="C40" s="671" t="s">
        <v>570</v>
      </c>
      <c r="D40" s="672"/>
      <c r="E40" s="672"/>
      <c r="F40" s="672"/>
      <c r="G40" s="672"/>
      <c r="H40" s="673"/>
      <c r="I40" s="673"/>
      <c r="J40" s="674"/>
    </row>
    <row r="41" spans="1:10" ht="12" customHeight="1" x14ac:dyDescent="0.3">
      <c r="A41" s="637"/>
      <c r="B41" s="670"/>
      <c r="C41" s="671"/>
      <c r="D41" s="672"/>
      <c r="E41" s="672"/>
      <c r="F41" s="672"/>
      <c r="G41" s="672"/>
      <c r="H41" s="673"/>
      <c r="I41" s="673"/>
      <c r="J41" s="674"/>
    </row>
    <row r="42" spans="1:10" ht="15.9" customHeight="1" x14ac:dyDescent="0.3">
      <c r="A42" s="637"/>
      <c r="B42" s="638" t="s">
        <v>82</v>
      </c>
      <c r="C42" s="560" t="s">
        <v>571</v>
      </c>
      <c r="D42" s="675"/>
      <c r="E42" s="675"/>
      <c r="F42" s="675"/>
      <c r="G42" s="675"/>
      <c r="H42" s="560"/>
      <c r="I42" s="560"/>
      <c r="J42" s="272"/>
    </row>
    <row r="43" spans="1:10" ht="12" customHeight="1" x14ac:dyDescent="0.3">
      <c r="A43" s="637"/>
      <c r="B43" s="637"/>
      <c r="C43" s="676"/>
      <c r="D43" s="675"/>
      <c r="E43" s="675"/>
      <c r="F43" s="675"/>
      <c r="G43" s="675"/>
      <c r="H43" s="560"/>
      <c r="I43" s="560"/>
      <c r="J43" s="646"/>
    </row>
    <row r="44" spans="1:10" ht="15.9" customHeight="1" x14ac:dyDescent="0.3">
      <c r="A44" s="637"/>
      <c r="B44" s="638" t="s">
        <v>70</v>
      </c>
      <c r="C44" s="560" t="s">
        <v>572</v>
      </c>
      <c r="D44" s="675"/>
      <c r="E44" s="675"/>
      <c r="F44" s="675"/>
      <c r="G44" s="675"/>
      <c r="H44" s="560"/>
      <c r="I44" s="560"/>
      <c r="J44" s="640" t="e">
        <f>IF(J38&lt;J32,0,J38)*J42</f>
        <v>#DIV/0!</v>
      </c>
    </row>
    <row r="45" spans="1:10" ht="12" customHeight="1" thickBot="1" x14ac:dyDescent="0.3">
      <c r="A45" s="677"/>
      <c r="B45" s="677"/>
      <c r="C45" s="656"/>
      <c r="D45" s="656"/>
      <c r="E45" s="656"/>
      <c r="F45" s="656"/>
      <c r="G45" s="656"/>
      <c r="H45" s="656"/>
      <c r="I45" s="656"/>
      <c r="J45" s="657" t="s">
        <v>566</v>
      </c>
    </row>
    <row r="46" spans="1:10" ht="12" customHeight="1" x14ac:dyDescent="0.25">
      <c r="A46" s="637"/>
      <c r="B46" s="637"/>
      <c r="C46" s="560"/>
      <c r="D46" s="560"/>
      <c r="E46" s="560"/>
      <c r="F46" s="560"/>
      <c r="G46" s="560"/>
      <c r="H46" s="560"/>
      <c r="I46" s="560"/>
      <c r="J46" s="659"/>
    </row>
    <row r="47" spans="1:10" ht="15.9" customHeight="1" x14ac:dyDescent="0.3">
      <c r="A47" s="634"/>
      <c r="B47" s="637"/>
      <c r="C47" s="635" t="s">
        <v>573</v>
      </c>
      <c r="D47" s="635"/>
      <c r="E47" s="635"/>
      <c r="F47" s="635"/>
      <c r="G47" s="635"/>
      <c r="H47" s="560"/>
      <c r="I47" s="560"/>
      <c r="J47" s="560"/>
    </row>
    <row r="48" spans="1:10" ht="15.9" customHeight="1" x14ac:dyDescent="0.3">
      <c r="A48" s="637" t="s">
        <v>15</v>
      </c>
      <c r="B48" s="638"/>
      <c r="C48" s="560" t="s">
        <v>574</v>
      </c>
      <c r="D48" s="560"/>
      <c r="E48" s="560"/>
      <c r="F48" s="560"/>
      <c r="G48" s="560"/>
      <c r="H48" s="560"/>
      <c r="I48" s="560"/>
      <c r="J48" s="640" t="e">
        <f>J44+J34+J17</f>
        <v>#DIV/0!</v>
      </c>
    </row>
    <row r="49" spans="1:10" ht="12" customHeight="1" x14ac:dyDescent="0.3">
      <c r="A49" s="637"/>
      <c r="B49" s="638"/>
      <c r="C49" s="560"/>
      <c r="D49" s="560"/>
      <c r="E49" s="560"/>
      <c r="F49" s="560"/>
      <c r="G49" s="560"/>
      <c r="H49" s="560"/>
      <c r="I49" s="560"/>
      <c r="J49" s="646"/>
    </row>
    <row r="50" spans="1:10" ht="15.9" customHeight="1" x14ac:dyDescent="0.25">
      <c r="A50" s="618" t="s">
        <v>575</v>
      </c>
      <c r="B50" s="678"/>
      <c r="C50" s="678"/>
      <c r="D50" s="678"/>
      <c r="E50" s="678"/>
      <c r="F50" s="678"/>
      <c r="G50" s="678"/>
      <c r="H50" s="678"/>
      <c r="I50" s="678"/>
      <c r="J50" s="678"/>
    </row>
    <row r="51" spans="1:10" x14ac:dyDescent="0.25">
      <c r="A51" s="634"/>
      <c r="B51" s="634"/>
      <c r="C51" s="634"/>
      <c r="D51" s="634"/>
      <c r="E51" s="634"/>
      <c r="F51" s="634"/>
      <c r="G51" s="634"/>
      <c r="H51" s="634"/>
      <c r="I51" s="634"/>
      <c r="J51" s="634"/>
    </row>
  </sheetData>
  <sheetProtection algorithmName="SHA-512" hashValue="H5O1WFGomDz9QzAjSWu84acV/+rJe3Bms99tSj5h7K3i2BNViT51s4PgP9tWzecw3bOJOO9TDWkkKAbv5ilNDQ==" saltValue="md8IqD90XjcCXqBpMDiL5Q==" spinCount="100000" sheet="1" objects="1" scenarios="1" selectLockedCells="1"/>
  <customSheetViews>
    <customSheetView guid="{E013CE77-DF72-43BB-9C85-14CA2AC28BF4}" showGridLines="0" fitToPage="1">
      <selection sqref="A1:J1"/>
      <pageMargins left="0" right="0" top="0" bottom="0" header="0" footer="0"/>
      <pageSetup scale="75" orientation="portrait" r:id="rId1"/>
    </customSheetView>
  </customSheetViews>
  <mergeCells count="7">
    <mergeCell ref="A50:J50"/>
    <mergeCell ref="C38:G38"/>
    <mergeCell ref="A1:J1"/>
    <mergeCell ref="A3:J3"/>
    <mergeCell ref="E5:H5"/>
    <mergeCell ref="A7:J7"/>
    <mergeCell ref="C12:G13"/>
  </mergeCells>
  <pageMargins left="0.7" right="0.7" top="0.75" bottom="0.75" header="0.3" footer="0.3"/>
  <pageSetup scale="7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G101"/>
  <sheetViews>
    <sheetView showGridLines="0" zoomScaleNormal="100" zoomScaleSheetLayoutView="100" workbookViewId="0">
      <selection activeCell="F7" sqref="F7:G7"/>
    </sheetView>
  </sheetViews>
  <sheetFormatPr defaultColWidth="9.109375" defaultRowHeight="15" x14ac:dyDescent="0.25"/>
  <cols>
    <col min="1" max="1" width="3.33203125" style="124" customWidth="1"/>
    <col min="2" max="2" width="5" style="124" customWidth="1"/>
    <col min="3" max="3" width="4.44140625" style="124" customWidth="1"/>
    <col min="4" max="4" width="5.44140625" style="124" customWidth="1"/>
    <col min="5" max="5" width="3.5546875" style="124" customWidth="1"/>
    <col min="6" max="6" width="27.88671875" style="124" customWidth="1"/>
    <col min="7" max="7" width="23" style="124" customWidth="1"/>
    <col min="8" max="8" width="7.44140625" style="124" customWidth="1"/>
    <col min="9" max="9" width="3.88671875" style="124" customWidth="1"/>
    <col min="10" max="10" width="24.6640625" style="311" customWidth="1"/>
    <col min="11" max="11" width="1" style="124" customWidth="1"/>
    <col min="12" max="12" width="9.109375" style="124"/>
    <col min="13" max="13" width="18.109375" style="124" customWidth="1"/>
    <col min="14" max="14" width="13.33203125" style="124" customWidth="1"/>
    <col min="15" max="15" width="29.88671875" style="124" customWidth="1"/>
    <col min="16" max="16" width="9.109375" style="124" hidden="1" customWidth="1"/>
    <col min="17" max="17" width="9" style="124" customWidth="1"/>
    <col min="18" max="18" width="21" style="124" customWidth="1"/>
    <col min="19" max="19" width="21.88671875" style="124" customWidth="1"/>
    <col min="20" max="20" width="22.109375" style="124" customWidth="1"/>
    <col min="21" max="21" width="19.44140625" style="124" customWidth="1"/>
    <col min="22" max="22" width="20.44140625" style="124" customWidth="1"/>
    <col min="23" max="23" width="19.88671875" style="124" customWidth="1"/>
    <col min="24" max="24" width="19.33203125" style="124" bestFit="1" customWidth="1"/>
    <col min="25" max="25" width="25.44140625" style="124" customWidth="1"/>
    <col min="26" max="26" width="19" style="124" customWidth="1"/>
    <col min="27" max="27" width="16" style="124" customWidth="1"/>
    <col min="28" max="28" width="17.109375" style="124" customWidth="1"/>
    <col min="29" max="29" width="13.88671875" style="124" customWidth="1"/>
    <col min="30" max="35" width="19" style="124" customWidth="1"/>
    <col min="36" max="36" width="20.33203125" style="124" customWidth="1"/>
    <col min="37" max="40" width="17.6640625" style="124" customWidth="1"/>
    <col min="41" max="45" width="19" style="124" customWidth="1"/>
    <col min="46" max="48" width="13.88671875" style="124" customWidth="1"/>
    <col min="49" max="50" width="14.5546875" style="124" customWidth="1"/>
    <col min="51" max="51" width="13.88671875" style="124" customWidth="1"/>
    <col min="52" max="55" width="16.44140625" style="124" customWidth="1"/>
    <col min="56" max="60" width="13.88671875" style="124" customWidth="1"/>
    <col min="61" max="61" width="16" style="124" customWidth="1"/>
    <col min="62" max="62" width="15.109375" style="124" customWidth="1"/>
    <col min="63" max="63" width="16.6640625" style="124" customWidth="1"/>
    <col min="64" max="64" width="13.88671875" style="124" customWidth="1"/>
    <col min="65" max="65" width="15.109375" style="124" customWidth="1"/>
    <col min="66" max="66" width="19.109375" style="124" customWidth="1"/>
    <col min="67" max="75" width="15.109375" style="124" customWidth="1"/>
    <col min="76" max="76" width="13.44140625" style="124" customWidth="1"/>
    <col min="77" max="77" width="17" style="124" customWidth="1"/>
    <col min="78" max="78" width="13.88671875" style="124" customWidth="1"/>
    <col min="79" max="79" width="15.109375" style="124" customWidth="1"/>
    <col min="80" max="83" width="15.88671875" style="124" customWidth="1"/>
    <col min="84" max="84" width="19" style="124" customWidth="1"/>
    <col min="85" max="85" width="16.44140625" style="124" customWidth="1"/>
    <col min="86" max="86" width="19" style="124" customWidth="1"/>
    <col min="87" max="87" width="15.33203125" style="124" customWidth="1"/>
    <col min="88" max="88" width="19" style="124" customWidth="1"/>
    <col min="89" max="91" width="16.44140625" style="124" customWidth="1"/>
    <col min="92" max="92" width="15.109375" style="124" customWidth="1"/>
    <col min="93" max="93" width="17.6640625" style="124" customWidth="1"/>
    <col min="94" max="94" width="17.5546875" style="124" customWidth="1"/>
    <col min="95" max="95" width="17.33203125" style="124" customWidth="1"/>
    <col min="96" max="96" width="13.88671875" style="124" customWidth="1"/>
    <col min="97" max="100" width="16.44140625" style="124" customWidth="1"/>
    <col min="101" max="101" width="16.5546875" style="124" customWidth="1"/>
    <col min="102" max="102" width="15.109375" style="124" customWidth="1"/>
    <col min="103" max="107" width="16.44140625" style="124" customWidth="1"/>
    <col min="108" max="108" width="12.5546875" style="124" customWidth="1"/>
    <col min="109" max="109" width="15" style="124" customWidth="1"/>
    <col min="110" max="111" width="12.5546875" style="124" customWidth="1"/>
    <col min="112" max="115" width="15" style="124" customWidth="1"/>
    <col min="116" max="119" width="16.44140625" style="124" customWidth="1"/>
    <col min="120" max="120" width="10.44140625" style="124" bestFit="1" customWidth="1"/>
    <col min="121" max="121" width="13.88671875" style="124" customWidth="1"/>
    <col min="122" max="122" width="15.33203125" style="124" customWidth="1"/>
    <col min="123" max="123" width="14" style="124" customWidth="1"/>
    <col min="124" max="125" width="12.6640625" style="124" customWidth="1"/>
    <col min="126" max="126" width="10.44140625" style="124" customWidth="1"/>
    <col min="127" max="127" width="13.109375" style="124" customWidth="1"/>
    <col min="128" max="129" width="10.44140625" style="124" customWidth="1"/>
    <col min="130" max="131" width="12.5546875" style="124" customWidth="1"/>
    <col min="132" max="132" width="12.109375" style="124" customWidth="1"/>
    <col min="133" max="133" width="14.5546875" style="124" customWidth="1"/>
    <col min="134" max="134" width="16.44140625" style="124" customWidth="1"/>
    <col min="135" max="135" width="19" style="124" customWidth="1"/>
    <col min="136" max="136" width="8.6640625" style="124" customWidth="1"/>
    <col min="137" max="137" width="12" style="124" customWidth="1"/>
    <col min="138" max="138" width="29.33203125" style="124" customWidth="1"/>
    <col min="139" max="139" width="10.33203125" style="124" customWidth="1"/>
    <col min="140" max="141" width="13.88671875" style="124" customWidth="1"/>
    <col min="142" max="145" width="15.109375" style="124" customWidth="1"/>
    <col min="146" max="146" width="14.109375" style="124" customWidth="1"/>
    <col min="147" max="147" width="30.5546875" style="124" customWidth="1"/>
    <col min="148" max="148" width="16.44140625" style="124" customWidth="1"/>
    <col min="149" max="149" width="13.88671875" style="124" customWidth="1"/>
    <col min="150" max="150" width="18.88671875" style="124" customWidth="1"/>
    <col min="151" max="151" width="13.44140625" style="124" customWidth="1"/>
    <col min="152" max="152" width="16" style="124" customWidth="1"/>
    <col min="153" max="153" width="9.109375" style="124"/>
    <col min="154" max="154" width="10.6640625" style="124" customWidth="1"/>
    <col min="155" max="157" width="9.109375" style="124"/>
    <col min="158" max="158" width="14.88671875" style="124" customWidth="1"/>
    <col min="159" max="159" width="19.6640625" style="124" customWidth="1"/>
    <col min="160" max="160" width="17.44140625" style="124" customWidth="1"/>
    <col min="161" max="161" width="13" style="124" customWidth="1"/>
    <col min="162" max="162" width="19" style="124" customWidth="1"/>
    <col min="163" max="16384" width="9.109375" style="124"/>
  </cols>
  <sheetData>
    <row r="1" spans="1:189" ht="15.9" customHeight="1" x14ac:dyDescent="0.3">
      <c r="A1" s="588">
        <f>+F7</f>
        <v>0</v>
      </c>
      <c r="B1" s="589" t="s">
        <v>4</v>
      </c>
      <c r="C1" s="583" t="str">
        <f>"MAINE REVENUE SERVICES -" &amp;TEXT(COVER!A3," #### ") &amp;"MUNICIPAL VALUATION RETURN"</f>
        <v>MAINE REVENUE SERVICES - 2025 MUNICIPAL VALUATION RETURN</v>
      </c>
      <c r="D1" s="584"/>
      <c r="E1" s="584"/>
      <c r="F1" s="584"/>
      <c r="G1" s="584"/>
      <c r="H1" s="584"/>
      <c r="I1" s="584"/>
      <c r="J1" s="584"/>
      <c r="K1" s="56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310"/>
      <c r="BA1" s="310"/>
      <c r="BB1" s="310"/>
      <c r="BC1" s="310"/>
      <c r="BD1" s="310"/>
      <c r="BE1" s="310"/>
      <c r="BF1" s="310"/>
      <c r="BG1" s="310"/>
      <c r="BH1" s="310"/>
      <c r="BI1" s="310"/>
      <c r="BJ1" s="310"/>
      <c r="BK1" s="310"/>
      <c r="BL1" s="310"/>
      <c r="BM1" s="310"/>
      <c r="BN1" s="310"/>
      <c r="BO1" s="310"/>
      <c r="BP1" s="310"/>
      <c r="BQ1" s="310"/>
      <c r="BR1" s="310"/>
      <c r="BS1" s="310"/>
      <c r="BT1" s="310"/>
      <c r="BU1" s="310"/>
      <c r="BV1" s="310"/>
      <c r="BW1" s="310"/>
      <c r="BX1" s="310"/>
      <c r="BY1" s="310"/>
      <c r="BZ1" s="310"/>
      <c r="CA1" s="310"/>
      <c r="CB1" s="310"/>
      <c r="CC1" s="310"/>
      <c r="CD1" s="310"/>
      <c r="CE1" s="310"/>
      <c r="CF1" s="310"/>
      <c r="CG1" s="310"/>
      <c r="CH1" s="310"/>
      <c r="CI1" s="310"/>
      <c r="CJ1" s="310"/>
      <c r="CK1" s="310"/>
      <c r="CL1" s="310"/>
      <c r="CM1" s="310"/>
      <c r="CN1" s="310"/>
      <c r="CO1" s="310"/>
      <c r="CP1" s="310"/>
      <c r="CQ1" s="310"/>
      <c r="CR1" s="310"/>
      <c r="CS1" s="310"/>
      <c r="CT1" s="310"/>
      <c r="CU1" s="310"/>
      <c r="CV1" s="310"/>
      <c r="CW1" s="310"/>
      <c r="CX1" s="310"/>
      <c r="CY1" s="310"/>
      <c r="CZ1" s="310"/>
      <c r="DA1" s="310"/>
      <c r="DB1" s="310"/>
      <c r="DC1" s="310"/>
      <c r="DD1" s="310"/>
      <c r="DE1" s="310"/>
      <c r="DF1" s="310"/>
      <c r="DG1" s="310"/>
      <c r="DH1" s="310"/>
      <c r="DI1" s="310"/>
      <c r="DJ1" s="310"/>
      <c r="DK1" s="310"/>
      <c r="DL1" s="310"/>
      <c r="DM1" s="310"/>
      <c r="DN1" s="310"/>
      <c r="DO1" s="310"/>
      <c r="DP1" s="310"/>
      <c r="DQ1" s="310"/>
      <c r="DR1" s="310"/>
      <c r="DS1" s="310"/>
      <c r="DT1" s="310"/>
      <c r="DU1" s="310"/>
      <c r="DV1" s="310"/>
      <c r="DW1" s="310"/>
      <c r="DX1" s="310"/>
      <c r="DY1" s="310"/>
      <c r="DZ1" s="310"/>
      <c r="EA1" s="310"/>
      <c r="EB1" s="310"/>
      <c r="EC1" s="310"/>
      <c r="ED1" s="310"/>
      <c r="EE1" s="310"/>
      <c r="EF1" s="310"/>
      <c r="EG1" s="310"/>
      <c r="EH1" s="310"/>
      <c r="EI1" s="310"/>
      <c r="EJ1" s="310"/>
      <c r="EK1" s="310"/>
      <c r="EL1" s="310"/>
      <c r="EM1" s="310"/>
      <c r="EN1" s="310"/>
      <c r="EO1" s="310"/>
      <c r="EP1" s="310"/>
      <c r="EQ1" s="310"/>
      <c r="ER1" s="310"/>
      <c r="ES1" s="310"/>
      <c r="ET1" s="310"/>
      <c r="EU1" s="310"/>
      <c r="EV1" s="310"/>
      <c r="EW1" s="310"/>
      <c r="EX1" s="310"/>
      <c r="EY1" s="310"/>
      <c r="EZ1" s="310"/>
      <c r="FA1" s="310"/>
      <c r="FB1" s="310"/>
      <c r="FC1" s="310"/>
      <c r="FD1" s="310"/>
      <c r="FE1" s="310"/>
      <c r="FF1" s="310"/>
      <c r="FG1" s="310"/>
      <c r="FH1" s="310"/>
      <c r="FI1" s="310"/>
      <c r="FJ1" s="310"/>
      <c r="FK1" s="310"/>
      <c r="FL1" s="310"/>
      <c r="FM1" s="310"/>
      <c r="FN1" s="310"/>
      <c r="FO1" s="310"/>
      <c r="FP1" s="310"/>
      <c r="FQ1" s="310"/>
      <c r="FR1" s="310"/>
      <c r="FS1" s="310"/>
      <c r="FT1" s="310"/>
      <c r="FU1" s="310"/>
      <c r="FV1" s="310"/>
      <c r="FW1" s="310"/>
      <c r="FX1" s="310"/>
      <c r="FY1" s="310"/>
      <c r="FZ1" s="310"/>
      <c r="GA1" s="310"/>
      <c r="GB1" s="310"/>
      <c r="GC1" s="310"/>
      <c r="GD1" s="310"/>
      <c r="GE1" s="310"/>
      <c r="GF1" s="310"/>
      <c r="GG1" s="310"/>
    </row>
    <row r="2" spans="1:189" ht="18.75" customHeight="1" x14ac:dyDescent="0.25">
      <c r="A2" s="590"/>
      <c r="B2" s="591"/>
      <c r="C2" s="585" t="s">
        <v>5</v>
      </c>
      <c r="D2" s="584"/>
      <c r="E2" s="584"/>
      <c r="F2" s="584"/>
      <c r="G2" s="584"/>
      <c r="H2" s="584"/>
      <c r="I2" s="584"/>
      <c r="J2" s="584"/>
      <c r="K2" s="56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310"/>
      <c r="BA2" s="310"/>
      <c r="BB2" s="310"/>
      <c r="BC2" s="310"/>
      <c r="BD2" s="310"/>
      <c r="BE2" s="310"/>
      <c r="BF2" s="310"/>
      <c r="BG2" s="310"/>
      <c r="BH2" s="310"/>
      <c r="BI2" s="310"/>
      <c r="BJ2" s="310"/>
      <c r="BK2" s="310"/>
      <c r="BL2" s="310"/>
      <c r="BM2" s="310"/>
      <c r="BN2" s="310"/>
      <c r="BO2" s="310"/>
      <c r="BP2" s="310"/>
      <c r="BQ2" s="310"/>
      <c r="BR2" s="310"/>
      <c r="BS2" s="310"/>
      <c r="BT2" s="310"/>
      <c r="BU2" s="310"/>
      <c r="BV2" s="310"/>
      <c r="BW2" s="310"/>
      <c r="BX2" s="310"/>
      <c r="BY2" s="310"/>
      <c r="BZ2" s="310"/>
      <c r="CA2" s="310"/>
      <c r="CB2" s="310"/>
      <c r="CC2" s="310"/>
      <c r="CD2" s="310"/>
      <c r="CE2" s="310"/>
      <c r="CF2" s="310"/>
      <c r="CG2" s="310"/>
      <c r="CH2" s="310"/>
      <c r="CI2" s="310"/>
      <c r="CJ2" s="310"/>
      <c r="CK2" s="310"/>
      <c r="CL2" s="310"/>
      <c r="CM2" s="310"/>
      <c r="CN2" s="310"/>
      <c r="CO2" s="310"/>
      <c r="CP2" s="310"/>
      <c r="CQ2" s="310"/>
      <c r="CR2" s="310"/>
      <c r="CS2" s="310"/>
      <c r="CT2" s="310"/>
      <c r="CU2" s="310"/>
      <c r="CV2" s="310"/>
      <c r="CW2" s="310"/>
      <c r="CX2" s="310"/>
      <c r="CY2" s="310"/>
      <c r="CZ2" s="310"/>
      <c r="DA2" s="310"/>
      <c r="DB2" s="310"/>
      <c r="DC2" s="310"/>
      <c r="DD2" s="310"/>
      <c r="DE2" s="310"/>
      <c r="DF2" s="310"/>
      <c r="DG2" s="310"/>
      <c r="DH2" s="310"/>
      <c r="DI2" s="310"/>
      <c r="DJ2" s="310"/>
      <c r="DK2" s="310"/>
      <c r="DL2" s="310"/>
      <c r="DM2" s="310"/>
      <c r="DN2" s="310"/>
      <c r="DO2" s="310"/>
      <c r="DP2" s="310"/>
      <c r="DQ2" s="310"/>
      <c r="DR2" s="310"/>
      <c r="DS2" s="310"/>
      <c r="DT2" s="310"/>
      <c r="DU2" s="310"/>
      <c r="DV2" s="310"/>
      <c r="DW2" s="310"/>
      <c r="DX2" s="310"/>
      <c r="DY2" s="310"/>
      <c r="DZ2" s="310"/>
      <c r="EA2" s="310"/>
      <c r="EB2" s="310"/>
      <c r="EC2" s="310"/>
      <c r="ED2" s="310"/>
      <c r="EE2" s="310"/>
      <c r="EF2" s="310"/>
      <c r="EG2" s="310"/>
      <c r="EH2" s="310"/>
      <c r="EI2" s="310"/>
      <c r="EJ2" s="310"/>
      <c r="EK2" s="310"/>
      <c r="EL2" s="310"/>
      <c r="EM2" s="310"/>
      <c r="EN2" s="310"/>
      <c r="EO2" s="310"/>
      <c r="EP2" s="310"/>
      <c r="EQ2" s="310"/>
      <c r="ER2" s="310"/>
      <c r="ES2" s="310"/>
      <c r="ET2" s="310"/>
      <c r="EU2" s="310"/>
      <c r="EV2" s="310"/>
      <c r="EW2" s="310"/>
      <c r="EX2" s="310"/>
      <c r="EY2" s="310"/>
      <c r="EZ2" s="310"/>
      <c r="FA2" s="310"/>
      <c r="FB2" s="310"/>
      <c r="FC2" s="310"/>
      <c r="FD2" s="310"/>
      <c r="FE2" s="310"/>
      <c r="FF2" s="310"/>
      <c r="FG2" s="310"/>
      <c r="FH2" s="310"/>
      <c r="FI2" s="310"/>
      <c r="FJ2" s="310"/>
      <c r="FK2" s="310"/>
      <c r="FL2" s="310"/>
      <c r="FM2" s="310"/>
      <c r="FN2" s="310"/>
      <c r="FO2" s="310"/>
      <c r="FP2" s="310"/>
      <c r="FQ2" s="310"/>
      <c r="FR2" s="310"/>
      <c r="FS2" s="310"/>
      <c r="FT2" s="310"/>
      <c r="FU2" s="310"/>
      <c r="FV2" s="310"/>
      <c r="FW2" s="310"/>
      <c r="FX2" s="310"/>
      <c r="FY2" s="310"/>
      <c r="FZ2" s="310"/>
      <c r="GA2" s="310"/>
      <c r="GB2" s="310"/>
      <c r="GC2" s="310"/>
      <c r="GD2" s="310"/>
      <c r="GE2" s="310"/>
      <c r="GF2" s="310"/>
      <c r="GG2" s="310"/>
    </row>
    <row r="3" spans="1:189" ht="20.25" customHeight="1" x14ac:dyDescent="0.25">
      <c r="A3" s="590"/>
      <c r="B3" s="591"/>
      <c r="C3" s="585" t="str">
        <f>"DUE DATE - NOVEMBER 1," &amp;TEXT(COVER!A3," #### ") &amp;"(or within 30 days of commitment, whichever is later)"</f>
        <v>DUE DATE - NOVEMBER 1, 2025 (or within 30 days of commitment, whichever is later)</v>
      </c>
      <c r="D3" s="584"/>
      <c r="E3" s="584"/>
      <c r="F3" s="584"/>
      <c r="G3" s="584"/>
      <c r="H3" s="584"/>
      <c r="I3" s="584"/>
      <c r="J3" s="584"/>
      <c r="K3" s="56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310"/>
      <c r="BA3" s="310"/>
      <c r="BB3" s="310"/>
      <c r="BC3" s="310"/>
      <c r="BD3" s="310"/>
      <c r="BE3" s="310"/>
      <c r="BF3" s="310"/>
      <c r="BG3" s="310"/>
      <c r="BH3" s="310"/>
      <c r="BI3" s="310"/>
      <c r="BJ3" s="310"/>
      <c r="BK3" s="310"/>
      <c r="BL3" s="310"/>
      <c r="BM3" s="310"/>
      <c r="BN3" s="310"/>
      <c r="BO3" s="310"/>
      <c r="BP3" s="310"/>
      <c r="BQ3" s="310"/>
      <c r="BR3" s="310"/>
      <c r="BS3" s="310"/>
      <c r="BT3" s="310"/>
      <c r="BU3" s="310"/>
      <c r="BV3" s="310"/>
      <c r="BW3" s="310"/>
      <c r="BX3" s="310"/>
      <c r="BY3" s="310"/>
      <c r="BZ3" s="310"/>
      <c r="CA3" s="310"/>
      <c r="CB3" s="310"/>
      <c r="CC3" s="310"/>
      <c r="CD3" s="310"/>
      <c r="CE3" s="310"/>
      <c r="CF3" s="310"/>
      <c r="CG3" s="310"/>
      <c r="CH3" s="310"/>
      <c r="CI3" s="310"/>
      <c r="CJ3" s="310"/>
      <c r="CK3" s="310"/>
      <c r="CL3" s="310"/>
      <c r="CM3" s="310"/>
      <c r="CN3" s="310"/>
      <c r="CO3" s="310"/>
      <c r="CP3" s="310"/>
      <c r="CQ3" s="310"/>
      <c r="CR3" s="310"/>
      <c r="CS3" s="310"/>
      <c r="CT3" s="310"/>
      <c r="CU3" s="310"/>
      <c r="CV3" s="310"/>
      <c r="CW3" s="310"/>
      <c r="CX3" s="310"/>
      <c r="CY3" s="310"/>
      <c r="CZ3" s="310"/>
      <c r="DA3" s="310"/>
      <c r="DB3" s="310"/>
      <c r="DC3" s="310"/>
      <c r="DD3" s="310"/>
      <c r="DE3" s="310"/>
      <c r="DF3" s="310"/>
      <c r="DG3" s="310"/>
      <c r="DH3" s="310"/>
      <c r="DI3" s="310"/>
      <c r="DJ3" s="310"/>
      <c r="DK3" s="310"/>
      <c r="DL3" s="310"/>
      <c r="DM3" s="310"/>
      <c r="DN3" s="310"/>
      <c r="DO3" s="310"/>
      <c r="DP3" s="310"/>
      <c r="DQ3" s="310"/>
      <c r="DR3" s="310"/>
      <c r="DS3" s="310"/>
      <c r="DT3" s="310"/>
      <c r="DU3" s="310"/>
      <c r="DV3" s="310"/>
      <c r="DW3" s="310"/>
      <c r="DX3" s="310"/>
      <c r="DY3" s="310"/>
      <c r="DZ3" s="310"/>
      <c r="EA3" s="310"/>
      <c r="EB3" s="310"/>
      <c r="EC3" s="310"/>
      <c r="ED3" s="310"/>
      <c r="EE3" s="310"/>
      <c r="EF3" s="310"/>
      <c r="EG3" s="310"/>
      <c r="EH3" s="310"/>
      <c r="EI3" s="310"/>
      <c r="EJ3" s="310"/>
      <c r="EK3" s="310"/>
      <c r="EL3" s="310"/>
      <c r="EM3" s="310"/>
      <c r="EN3" s="310"/>
      <c r="EO3" s="310"/>
      <c r="EP3" s="310"/>
      <c r="EQ3" s="310"/>
      <c r="ER3" s="310"/>
      <c r="ES3" s="310"/>
      <c r="ET3" s="310"/>
      <c r="EU3" s="310"/>
      <c r="EV3" s="310"/>
      <c r="EW3" s="310"/>
      <c r="EX3" s="310"/>
      <c r="EY3" s="310"/>
      <c r="EZ3" s="310"/>
      <c r="FA3" s="310"/>
      <c r="FB3" s="310"/>
      <c r="FC3" s="310"/>
      <c r="FD3" s="310"/>
      <c r="FE3" s="310"/>
      <c r="FF3" s="310"/>
      <c r="FG3" s="310"/>
      <c r="FH3" s="310"/>
      <c r="FI3" s="310"/>
      <c r="FJ3" s="310"/>
      <c r="FK3" s="310"/>
      <c r="FL3" s="310"/>
      <c r="FM3" s="310"/>
      <c r="FN3" s="310"/>
      <c r="FO3" s="310"/>
      <c r="FP3" s="310"/>
      <c r="FQ3" s="310"/>
      <c r="FR3" s="310"/>
      <c r="FS3" s="310"/>
      <c r="FT3" s="310"/>
      <c r="FU3" s="310"/>
      <c r="FV3" s="310"/>
      <c r="FW3" s="310"/>
      <c r="FX3" s="310"/>
      <c r="FY3" s="310"/>
      <c r="FZ3" s="310"/>
      <c r="GA3" s="310"/>
      <c r="GB3" s="310"/>
      <c r="GC3" s="310"/>
      <c r="GD3" s="310"/>
      <c r="GE3" s="310"/>
      <c r="GF3" s="310"/>
      <c r="GG3" s="310"/>
    </row>
    <row r="4" spans="1:189" ht="15.9" customHeight="1" x14ac:dyDescent="0.25">
      <c r="A4" s="590"/>
      <c r="B4" s="591"/>
      <c r="C4" s="586"/>
      <c r="D4" s="587"/>
      <c r="E4" s="587"/>
      <c r="F4" s="587"/>
      <c r="G4" s="587"/>
      <c r="H4" s="587"/>
      <c r="I4" s="587"/>
      <c r="J4" s="587"/>
      <c r="K4" s="592"/>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310"/>
      <c r="BA4" s="310"/>
      <c r="BB4" s="310"/>
      <c r="BC4" s="310"/>
      <c r="BD4" s="310"/>
      <c r="BE4" s="310"/>
      <c r="BF4" s="310"/>
      <c r="BG4" s="310"/>
      <c r="BH4" s="310"/>
      <c r="BI4" s="310"/>
      <c r="BJ4" s="310"/>
      <c r="BK4" s="310"/>
      <c r="BL4" s="310"/>
      <c r="BM4" s="310"/>
      <c r="BN4" s="310"/>
      <c r="BO4" s="310"/>
      <c r="BP4" s="310"/>
      <c r="BQ4" s="310"/>
      <c r="BR4" s="310"/>
      <c r="BS4" s="310"/>
      <c r="BT4" s="310"/>
      <c r="BU4" s="310"/>
      <c r="BV4" s="310"/>
      <c r="BW4" s="310"/>
      <c r="BX4" s="310"/>
      <c r="BY4" s="310"/>
      <c r="BZ4" s="310"/>
      <c r="CA4" s="310"/>
      <c r="CB4" s="310"/>
      <c r="CC4" s="310"/>
      <c r="CD4" s="310"/>
      <c r="CE4" s="310"/>
      <c r="CF4" s="310"/>
      <c r="CG4" s="310"/>
      <c r="CH4" s="310"/>
      <c r="CI4" s="310"/>
      <c r="CJ4" s="310"/>
      <c r="CK4" s="310"/>
      <c r="CL4" s="310"/>
      <c r="CM4" s="310"/>
      <c r="CN4" s="310"/>
      <c r="CO4" s="310"/>
      <c r="CP4" s="310"/>
      <c r="CQ4" s="310"/>
      <c r="CR4" s="310"/>
      <c r="CS4" s="310"/>
      <c r="CT4" s="310"/>
      <c r="CU4" s="310"/>
      <c r="CV4" s="310"/>
      <c r="CW4" s="310"/>
      <c r="CX4" s="310"/>
      <c r="CY4" s="310"/>
      <c r="CZ4" s="310"/>
      <c r="DA4" s="310"/>
      <c r="DB4" s="310"/>
      <c r="DC4" s="310"/>
      <c r="DD4" s="310"/>
      <c r="DE4" s="310"/>
      <c r="DF4" s="310"/>
      <c r="DG4" s="310"/>
      <c r="DH4" s="310"/>
      <c r="DI4" s="310"/>
      <c r="DJ4" s="310"/>
      <c r="DK4" s="310"/>
      <c r="DL4" s="310"/>
      <c r="DM4" s="310"/>
      <c r="DN4" s="310"/>
      <c r="DO4" s="310"/>
      <c r="DP4" s="310"/>
      <c r="DQ4" s="310"/>
      <c r="DR4" s="310"/>
      <c r="DS4" s="310"/>
      <c r="DT4" s="310"/>
      <c r="DU4" s="310"/>
      <c r="DV4" s="310"/>
      <c r="DW4" s="310"/>
      <c r="DX4" s="310"/>
      <c r="DY4" s="310"/>
      <c r="DZ4" s="310"/>
      <c r="EA4" s="310"/>
      <c r="EB4" s="310"/>
      <c r="EC4" s="310"/>
      <c r="ED4" s="310"/>
      <c r="EE4" s="310"/>
      <c r="EF4" s="310"/>
      <c r="EG4" s="310"/>
      <c r="EH4" s="310"/>
      <c r="EI4" s="310"/>
      <c r="EJ4" s="310"/>
      <c r="EK4" s="310"/>
      <c r="EL4" s="310"/>
      <c r="EM4" s="310"/>
      <c r="EN4" s="310"/>
      <c r="EO4" s="310"/>
      <c r="EP4" s="310"/>
      <c r="EQ4" s="310"/>
      <c r="ER4" s="310"/>
      <c r="ES4" s="310"/>
      <c r="ET4" s="310"/>
      <c r="EU4" s="310"/>
      <c r="EV4" s="310"/>
      <c r="EW4" s="310"/>
      <c r="EX4" s="310"/>
      <c r="EY4" s="310"/>
      <c r="EZ4" s="310"/>
      <c r="FA4" s="310"/>
      <c r="FB4" s="310"/>
      <c r="FC4" s="310"/>
      <c r="FD4" s="310"/>
      <c r="FE4" s="310"/>
      <c r="FF4" s="310"/>
      <c r="FG4" s="310"/>
      <c r="FH4" s="310"/>
      <c r="FI4" s="310"/>
      <c r="FJ4" s="310"/>
      <c r="FK4" s="310"/>
      <c r="FL4" s="310"/>
      <c r="FM4" s="310"/>
      <c r="FN4" s="310"/>
      <c r="FO4" s="310"/>
      <c r="FP4" s="310"/>
      <c r="FQ4" s="310"/>
      <c r="FR4" s="310"/>
      <c r="FS4" s="310"/>
      <c r="FT4" s="310"/>
      <c r="FU4" s="310"/>
      <c r="FV4" s="310"/>
      <c r="FW4" s="310"/>
      <c r="FX4" s="310"/>
      <c r="FY4" s="310"/>
      <c r="FZ4" s="310"/>
    </row>
    <row r="5" spans="1:189" ht="15.9" customHeight="1" x14ac:dyDescent="0.3">
      <c r="A5" s="590"/>
      <c r="B5" s="591"/>
      <c r="C5" s="560" t="s">
        <v>6</v>
      </c>
      <c r="D5" s="560"/>
      <c r="E5" s="465"/>
      <c r="F5" s="466"/>
      <c r="G5" s="593" t="s">
        <v>7</v>
      </c>
      <c r="H5" s="561"/>
      <c r="I5" s="562"/>
      <c r="J5" s="27"/>
      <c r="K5" s="592"/>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0"/>
      <c r="BA5" s="310"/>
      <c r="BB5" s="310"/>
      <c r="BC5" s="310"/>
      <c r="BD5" s="310"/>
      <c r="BE5" s="310"/>
      <c r="BF5" s="310"/>
      <c r="BG5" s="310"/>
      <c r="BH5" s="310"/>
      <c r="BI5" s="310"/>
      <c r="BJ5" s="310"/>
      <c r="BK5" s="310"/>
      <c r="BL5" s="310"/>
      <c r="BM5" s="310"/>
      <c r="BN5" s="310"/>
      <c r="BO5" s="310"/>
      <c r="BP5" s="310"/>
      <c r="BQ5" s="310"/>
      <c r="BR5" s="310"/>
      <c r="BS5" s="310"/>
      <c r="BT5" s="310"/>
      <c r="BU5" s="310"/>
      <c r="BV5" s="310"/>
      <c r="BW5" s="310"/>
      <c r="BX5" s="310"/>
      <c r="BY5" s="310"/>
      <c r="BZ5" s="310"/>
      <c r="CA5" s="310"/>
      <c r="CB5" s="310"/>
      <c r="CC5" s="310"/>
      <c r="CD5" s="310"/>
      <c r="CE5" s="310"/>
      <c r="CF5" s="310"/>
      <c r="CG5" s="310"/>
      <c r="CH5" s="310"/>
      <c r="CI5" s="310"/>
      <c r="CJ5" s="310"/>
      <c r="CK5" s="310"/>
      <c r="CL5" s="310"/>
      <c r="CM5" s="310"/>
      <c r="CN5" s="310"/>
      <c r="CO5" s="310"/>
      <c r="CP5" s="310"/>
      <c r="CQ5" s="310"/>
      <c r="CR5" s="310"/>
      <c r="CS5" s="310"/>
      <c r="CT5" s="310"/>
      <c r="CU5" s="310"/>
      <c r="CV5" s="310"/>
      <c r="CW5" s="310"/>
      <c r="CX5" s="310"/>
      <c r="CY5" s="310"/>
      <c r="CZ5" s="310"/>
      <c r="DA5" s="310"/>
      <c r="DB5" s="310"/>
      <c r="DC5" s="310"/>
      <c r="DD5" s="310"/>
      <c r="DE5" s="310"/>
      <c r="DF5" s="310"/>
      <c r="DG5" s="310"/>
      <c r="DH5" s="310"/>
      <c r="DI5" s="310"/>
      <c r="DJ5" s="310"/>
      <c r="DK5" s="310"/>
      <c r="DL5" s="310"/>
      <c r="DM5" s="310"/>
      <c r="DN5" s="310"/>
      <c r="DO5" s="310"/>
      <c r="DP5" s="310"/>
      <c r="DQ5" s="310"/>
      <c r="DR5" s="310"/>
      <c r="DS5" s="310"/>
      <c r="DT5" s="310"/>
      <c r="DU5" s="310"/>
      <c r="DV5" s="310"/>
      <c r="DW5" s="310"/>
      <c r="DX5" s="310"/>
      <c r="DY5" s="310"/>
      <c r="DZ5" s="310"/>
      <c r="EA5" s="310"/>
      <c r="EB5" s="310"/>
      <c r="EC5" s="310"/>
      <c r="ED5" s="310"/>
      <c r="EE5" s="310"/>
      <c r="EF5" s="310"/>
      <c r="EG5" s="310"/>
      <c r="EH5" s="310"/>
      <c r="EI5" s="310"/>
      <c r="EJ5" s="310"/>
      <c r="EK5" s="310"/>
      <c r="EL5" s="310"/>
      <c r="EM5" s="310"/>
      <c r="EN5" s="310"/>
      <c r="EO5" s="310"/>
      <c r="EP5" s="310"/>
      <c r="EQ5" s="310"/>
      <c r="ER5" s="310"/>
      <c r="ES5" s="310"/>
      <c r="ET5" s="310"/>
      <c r="EU5" s="310"/>
      <c r="EV5" s="310"/>
      <c r="EW5" s="310"/>
      <c r="EX5" s="310"/>
      <c r="EY5" s="310"/>
      <c r="EZ5" s="310"/>
      <c r="FA5" s="310"/>
      <c r="FB5" s="310"/>
      <c r="FC5" s="310"/>
      <c r="FD5" s="310"/>
      <c r="FE5" s="310"/>
      <c r="FF5" s="310"/>
      <c r="FG5" s="310"/>
      <c r="FH5" s="310"/>
      <c r="FI5" s="310"/>
      <c r="FJ5" s="310"/>
      <c r="FK5" s="310"/>
      <c r="FL5" s="310"/>
      <c r="FM5" s="310"/>
      <c r="FN5" s="310"/>
      <c r="FO5" s="310"/>
      <c r="FP5" s="310"/>
      <c r="FQ5" s="310"/>
      <c r="FR5" s="310"/>
      <c r="FS5" s="310"/>
      <c r="FT5" s="310"/>
      <c r="FU5" s="310"/>
      <c r="FV5" s="310"/>
      <c r="FW5" s="310"/>
      <c r="FX5" s="310"/>
      <c r="FY5" s="310"/>
      <c r="FZ5" s="310"/>
    </row>
    <row r="6" spans="1:189" ht="12" customHeight="1" x14ac:dyDescent="0.25">
      <c r="A6" s="590"/>
      <c r="B6" s="591"/>
      <c r="C6" s="594"/>
      <c r="D6" s="566"/>
      <c r="E6" s="566"/>
      <c r="F6" s="566"/>
      <c r="G6" s="595"/>
      <c r="H6" s="595"/>
      <c r="I6" s="567"/>
      <c r="J6" s="596" t="s">
        <v>8</v>
      </c>
      <c r="K6" s="592"/>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0"/>
      <c r="BA6" s="310"/>
      <c r="BB6" s="310"/>
      <c r="BC6" s="310"/>
      <c r="BD6" s="310"/>
      <c r="BE6" s="310"/>
      <c r="BF6" s="310"/>
      <c r="BG6" s="310"/>
      <c r="BH6" s="310"/>
      <c r="BI6" s="310"/>
      <c r="BJ6" s="310"/>
      <c r="BK6" s="310"/>
      <c r="BL6" s="310"/>
      <c r="BM6" s="310"/>
      <c r="BN6" s="310"/>
      <c r="BO6" s="310"/>
      <c r="BP6" s="310"/>
      <c r="BQ6" s="310"/>
      <c r="BR6" s="310"/>
      <c r="BS6" s="310"/>
      <c r="BT6" s="310"/>
      <c r="BU6" s="310"/>
      <c r="BV6" s="310"/>
      <c r="BW6" s="310"/>
      <c r="BX6" s="310"/>
      <c r="BY6" s="310"/>
      <c r="BZ6" s="310"/>
      <c r="CA6" s="310"/>
      <c r="CB6" s="310"/>
      <c r="CC6" s="310"/>
      <c r="CD6" s="310"/>
      <c r="CE6" s="310"/>
      <c r="CF6" s="310"/>
      <c r="CG6" s="310"/>
      <c r="CH6" s="310"/>
      <c r="CI6" s="310"/>
      <c r="CJ6" s="310"/>
      <c r="CK6" s="310"/>
      <c r="CL6" s="310"/>
      <c r="CM6" s="310"/>
      <c r="CN6" s="310"/>
      <c r="CO6" s="310"/>
      <c r="CP6" s="310"/>
      <c r="CQ6" s="310"/>
      <c r="CR6" s="310"/>
      <c r="CS6" s="310"/>
      <c r="CT6" s="310"/>
      <c r="CU6" s="310"/>
      <c r="CV6" s="310"/>
      <c r="CW6" s="310"/>
      <c r="CX6" s="310"/>
      <c r="CY6" s="310"/>
      <c r="CZ6" s="310"/>
      <c r="DA6" s="310"/>
      <c r="DB6" s="310"/>
      <c r="DC6" s="310"/>
      <c r="DD6" s="310"/>
      <c r="DE6" s="310"/>
      <c r="DF6" s="310"/>
      <c r="DG6" s="310"/>
      <c r="DH6" s="310"/>
      <c r="DI6" s="310"/>
      <c r="DJ6" s="310"/>
      <c r="DK6" s="310"/>
      <c r="DL6" s="310"/>
      <c r="DM6" s="310"/>
      <c r="DN6" s="310"/>
      <c r="DO6" s="310"/>
      <c r="DP6" s="310"/>
      <c r="DQ6" s="310"/>
      <c r="DR6" s="310"/>
      <c r="DS6" s="310"/>
      <c r="DT6" s="310"/>
      <c r="DU6" s="310"/>
      <c r="DV6" s="310"/>
      <c r="DW6" s="310"/>
      <c r="DX6" s="310"/>
      <c r="DY6" s="310"/>
      <c r="DZ6" s="310"/>
      <c r="EA6" s="310"/>
      <c r="EB6" s="310"/>
      <c r="EC6" s="310"/>
      <c r="ED6" s="310"/>
      <c r="EE6" s="310"/>
      <c r="EF6" s="310"/>
      <c r="EG6" s="310"/>
      <c r="EH6" s="310"/>
      <c r="EI6" s="310"/>
      <c r="EJ6" s="310"/>
      <c r="EK6" s="310"/>
      <c r="EL6" s="310"/>
      <c r="EM6" s="310"/>
      <c r="EN6" s="310"/>
      <c r="EO6" s="310"/>
      <c r="EP6" s="310"/>
      <c r="EQ6" s="310"/>
      <c r="ER6" s="310"/>
      <c r="ES6" s="310"/>
      <c r="ET6" s="310"/>
      <c r="EU6" s="310"/>
      <c r="EV6" s="310"/>
      <c r="EW6" s="310"/>
      <c r="EX6" s="310"/>
      <c r="EY6" s="310"/>
      <c r="EZ6" s="310"/>
      <c r="FA6" s="310"/>
      <c r="FB6" s="310"/>
      <c r="FC6" s="310"/>
      <c r="FD6" s="310"/>
      <c r="FE6" s="310"/>
      <c r="FF6" s="310"/>
      <c r="FG6" s="310"/>
      <c r="FH6" s="310"/>
      <c r="FI6" s="310"/>
      <c r="FJ6" s="310"/>
      <c r="FK6" s="310"/>
      <c r="FL6" s="310"/>
      <c r="FM6" s="310"/>
      <c r="FN6" s="310"/>
      <c r="FO6" s="310"/>
      <c r="FP6" s="310"/>
      <c r="FQ6" s="310"/>
      <c r="FR6" s="310"/>
      <c r="FS6" s="310"/>
      <c r="FT6" s="310"/>
      <c r="FU6" s="310"/>
      <c r="FV6" s="310"/>
      <c r="FW6" s="310"/>
      <c r="FX6" s="310"/>
      <c r="FY6" s="310"/>
      <c r="FZ6" s="310"/>
    </row>
    <row r="7" spans="1:189" ht="15.9" customHeight="1" x14ac:dyDescent="0.3">
      <c r="A7" s="590"/>
      <c r="B7" s="591"/>
      <c r="C7" s="560" t="s">
        <v>9</v>
      </c>
      <c r="D7" s="597"/>
      <c r="E7" s="560"/>
      <c r="F7" s="467"/>
      <c r="G7" s="468"/>
      <c r="H7" s="567"/>
      <c r="I7" s="560"/>
      <c r="J7" s="560"/>
      <c r="K7" s="592"/>
      <c r="L7" s="310"/>
      <c r="M7" s="310"/>
      <c r="N7" s="310"/>
      <c r="O7" s="310"/>
      <c r="P7" s="310"/>
      <c r="Q7" s="310"/>
      <c r="R7" s="310"/>
      <c r="S7" s="310"/>
      <c r="T7" s="310"/>
      <c r="U7" s="310"/>
      <c r="V7" s="310"/>
      <c r="W7" s="310"/>
      <c r="X7" s="310"/>
      <c r="Y7" s="310"/>
      <c r="Z7" s="310"/>
      <c r="AA7" s="310"/>
      <c r="AB7" s="310"/>
      <c r="AC7" s="310"/>
      <c r="AD7" s="310"/>
      <c r="AE7" s="310"/>
      <c r="AF7" s="310"/>
      <c r="AG7" s="310"/>
      <c r="AH7" s="310"/>
      <c r="AI7" s="310"/>
      <c r="AJ7" s="310"/>
      <c r="AK7" s="310"/>
      <c r="AL7" s="310"/>
      <c r="AM7" s="310"/>
      <c r="AN7" s="310"/>
      <c r="AO7" s="310"/>
      <c r="AP7" s="310"/>
      <c r="AQ7" s="310"/>
      <c r="AR7" s="310"/>
      <c r="AS7" s="310"/>
      <c r="AT7" s="310"/>
      <c r="AU7" s="310"/>
      <c r="AV7" s="310"/>
      <c r="AW7" s="310"/>
      <c r="AX7" s="310"/>
      <c r="AY7" s="310"/>
      <c r="AZ7" s="310"/>
      <c r="BA7" s="310"/>
      <c r="BB7" s="310"/>
      <c r="BC7" s="310"/>
      <c r="BD7" s="310"/>
      <c r="BE7" s="310"/>
      <c r="BF7" s="310"/>
      <c r="BG7" s="310"/>
      <c r="BH7" s="310"/>
      <c r="BI7" s="310"/>
      <c r="BJ7" s="310"/>
      <c r="BK7" s="310"/>
      <c r="BL7" s="310"/>
      <c r="BM7" s="310"/>
      <c r="BN7" s="310"/>
      <c r="BO7" s="310"/>
      <c r="BP7" s="310"/>
      <c r="BQ7" s="310"/>
      <c r="BR7" s="310"/>
      <c r="BS7" s="310"/>
      <c r="BT7" s="310"/>
      <c r="BU7" s="310"/>
      <c r="BV7" s="310"/>
      <c r="BW7" s="310"/>
      <c r="BX7" s="310"/>
      <c r="BY7" s="310"/>
      <c r="BZ7" s="310"/>
      <c r="CA7" s="310"/>
      <c r="CB7" s="310"/>
      <c r="CC7" s="310"/>
      <c r="CD7" s="310"/>
      <c r="CE7" s="310"/>
      <c r="CF7" s="310"/>
      <c r="CG7" s="310"/>
      <c r="CH7" s="310"/>
      <c r="CI7" s="310"/>
      <c r="CJ7" s="310"/>
      <c r="CK7" s="310"/>
      <c r="CL7" s="310"/>
      <c r="CM7" s="310"/>
      <c r="CN7" s="310"/>
      <c r="CO7" s="310"/>
      <c r="CP7" s="310"/>
      <c r="CQ7" s="310"/>
      <c r="CR7" s="310"/>
      <c r="CS7" s="310"/>
      <c r="CT7" s="310"/>
      <c r="CU7" s="310"/>
      <c r="CV7" s="310"/>
      <c r="CW7" s="310"/>
      <c r="CX7" s="310"/>
      <c r="CY7" s="310"/>
      <c r="CZ7" s="310"/>
      <c r="DA7" s="310"/>
      <c r="DB7" s="310"/>
      <c r="DC7" s="310"/>
      <c r="DD7" s="310"/>
      <c r="DE7" s="310"/>
      <c r="DF7" s="310"/>
      <c r="DG7" s="310"/>
      <c r="DH7" s="310"/>
      <c r="DI7" s="310"/>
      <c r="DJ7" s="310"/>
      <c r="DK7" s="310"/>
      <c r="DL7" s="310"/>
      <c r="DM7" s="310"/>
      <c r="DN7" s="310"/>
      <c r="DO7" s="310"/>
      <c r="DP7" s="310"/>
      <c r="DQ7" s="310"/>
      <c r="DR7" s="310"/>
      <c r="DS7" s="310"/>
      <c r="DT7" s="310"/>
      <c r="DU7" s="310"/>
      <c r="DV7" s="310"/>
      <c r="DW7" s="310"/>
      <c r="DX7" s="310"/>
      <c r="DY7" s="310"/>
      <c r="DZ7" s="310"/>
      <c r="EA7" s="310"/>
      <c r="EB7" s="310"/>
      <c r="EC7" s="310"/>
      <c r="ED7" s="310"/>
      <c r="EE7" s="310"/>
      <c r="EF7" s="310"/>
      <c r="EG7" s="310"/>
      <c r="EH7" s="310"/>
      <c r="EI7" s="310"/>
      <c r="EJ7" s="310"/>
      <c r="EK7" s="310"/>
      <c r="EL7" s="310"/>
      <c r="EM7" s="310"/>
      <c r="EN7" s="310"/>
      <c r="EO7" s="310"/>
      <c r="EP7" s="310"/>
      <c r="EQ7" s="310"/>
      <c r="ER7" s="310"/>
      <c r="ES7" s="310"/>
      <c r="ET7" s="310"/>
      <c r="EU7" s="310"/>
      <c r="EV7" s="310"/>
      <c r="EW7" s="310"/>
      <c r="EX7" s="310"/>
      <c r="EY7" s="310"/>
      <c r="EZ7" s="310"/>
      <c r="FA7" s="310"/>
      <c r="FB7" s="310"/>
      <c r="FC7" s="310"/>
      <c r="FD7" s="310"/>
      <c r="FE7" s="310"/>
      <c r="FF7" s="310"/>
      <c r="FG7" s="310"/>
      <c r="FH7" s="310"/>
      <c r="FI7" s="310"/>
      <c r="FJ7" s="310"/>
      <c r="FK7" s="310"/>
      <c r="FL7" s="310"/>
      <c r="FM7" s="310"/>
      <c r="FN7" s="310"/>
      <c r="FO7" s="310"/>
      <c r="FP7" s="310"/>
      <c r="FQ7" s="310"/>
      <c r="FR7" s="310"/>
      <c r="FS7" s="310"/>
      <c r="FT7" s="310"/>
      <c r="FU7" s="310"/>
      <c r="FV7" s="310"/>
      <c r="FW7" s="310"/>
      <c r="FX7" s="310"/>
      <c r="FY7" s="310"/>
      <c r="FZ7" s="310"/>
    </row>
    <row r="8" spans="1:189" ht="7.65" customHeight="1" x14ac:dyDescent="0.25">
      <c r="A8" s="598"/>
      <c r="B8" s="594"/>
      <c r="C8" s="594"/>
      <c r="D8" s="560"/>
      <c r="E8" s="560"/>
      <c r="F8" s="560"/>
      <c r="G8" s="560"/>
      <c r="H8" s="560"/>
      <c r="I8" s="560"/>
      <c r="J8" s="573"/>
      <c r="K8" s="592"/>
      <c r="L8" s="310"/>
      <c r="M8" s="310"/>
      <c r="N8" s="310"/>
      <c r="O8" s="310"/>
      <c r="P8" s="310"/>
      <c r="Q8" s="310"/>
      <c r="R8" s="310"/>
      <c r="S8" s="310"/>
      <c r="T8" s="310"/>
      <c r="U8" s="310"/>
      <c r="V8" s="310"/>
      <c r="W8" s="310"/>
      <c r="X8" s="310"/>
      <c r="Y8" s="310"/>
      <c r="Z8" s="310"/>
      <c r="AA8" s="310"/>
      <c r="AB8" s="310"/>
      <c r="AC8" s="310"/>
      <c r="AD8" s="310"/>
      <c r="AE8" s="310"/>
      <c r="AF8" s="310"/>
      <c r="AG8" s="310"/>
      <c r="AH8" s="310"/>
      <c r="AI8" s="310"/>
      <c r="AJ8" s="310"/>
      <c r="AK8" s="310"/>
      <c r="AL8" s="310"/>
      <c r="AM8" s="310"/>
      <c r="AN8" s="310"/>
      <c r="AO8" s="310"/>
      <c r="AP8" s="310"/>
      <c r="AQ8" s="310"/>
      <c r="AR8" s="310"/>
      <c r="AS8" s="310"/>
      <c r="AT8" s="310"/>
      <c r="AU8" s="310"/>
      <c r="AV8" s="310"/>
      <c r="AW8" s="310"/>
      <c r="AX8" s="310"/>
      <c r="AY8" s="310"/>
      <c r="AZ8" s="310"/>
      <c r="BA8" s="310"/>
      <c r="BB8" s="310"/>
      <c r="BC8" s="310"/>
      <c r="BD8" s="310"/>
      <c r="BE8" s="310"/>
      <c r="BF8" s="310"/>
      <c r="BG8" s="310"/>
      <c r="BH8" s="310"/>
      <c r="BI8" s="310"/>
      <c r="BJ8" s="310"/>
      <c r="BK8" s="310"/>
      <c r="BL8" s="310"/>
      <c r="BM8" s="310"/>
      <c r="BN8" s="310"/>
      <c r="BO8" s="310"/>
      <c r="BP8" s="310"/>
      <c r="BQ8" s="310"/>
      <c r="BR8" s="310"/>
      <c r="BS8" s="310"/>
      <c r="BT8" s="310"/>
      <c r="BU8" s="310"/>
      <c r="BV8" s="310"/>
      <c r="BW8" s="310"/>
      <c r="BX8" s="310"/>
      <c r="BY8" s="310"/>
      <c r="BZ8" s="310"/>
      <c r="CA8" s="310"/>
      <c r="CB8" s="310"/>
      <c r="CC8" s="310"/>
      <c r="CD8" s="310"/>
      <c r="CE8" s="310"/>
      <c r="CF8" s="310"/>
      <c r="CG8" s="310"/>
      <c r="CH8" s="310"/>
      <c r="CI8" s="310"/>
      <c r="CJ8" s="310"/>
      <c r="CK8" s="310"/>
      <c r="CL8" s="310"/>
      <c r="CM8" s="310"/>
      <c r="CN8" s="310"/>
      <c r="CO8" s="310"/>
      <c r="CP8" s="310"/>
      <c r="CQ8" s="310"/>
      <c r="CR8" s="310"/>
      <c r="CS8" s="310"/>
      <c r="CT8" s="310"/>
      <c r="CU8" s="310"/>
      <c r="CV8" s="310"/>
      <c r="CW8" s="310"/>
      <c r="CX8" s="310"/>
      <c r="CY8" s="310"/>
      <c r="CZ8" s="310"/>
      <c r="DA8" s="310"/>
      <c r="DB8" s="310"/>
      <c r="DC8" s="310"/>
      <c r="DD8" s="310"/>
      <c r="DE8" s="310"/>
      <c r="DF8" s="310"/>
      <c r="DG8" s="310"/>
      <c r="DH8" s="310"/>
      <c r="DI8" s="310"/>
      <c r="DJ8" s="310"/>
      <c r="DK8" s="310"/>
      <c r="DL8" s="310"/>
      <c r="DM8" s="310"/>
      <c r="DN8" s="310"/>
      <c r="DO8" s="310"/>
      <c r="DP8" s="310"/>
      <c r="DQ8" s="310"/>
      <c r="DR8" s="310"/>
      <c r="DS8" s="310"/>
      <c r="DT8" s="310"/>
      <c r="DU8" s="310"/>
      <c r="DV8" s="310"/>
      <c r="DW8" s="310"/>
      <c r="DX8" s="310"/>
      <c r="DY8" s="310"/>
      <c r="DZ8" s="310"/>
      <c r="EA8" s="310"/>
      <c r="EB8" s="310"/>
      <c r="EC8" s="310"/>
      <c r="ED8" s="310"/>
      <c r="EE8" s="310"/>
      <c r="EF8" s="310"/>
      <c r="EG8" s="310"/>
      <c r="EH8" s="310"/>
      <c r="EI8" s="310"/>
      <c r="EJ8" s="310"/>
      <c r="EK8" s="310"/>
      <c r="EL8" s="310"/>
      <c r="EM8" s="310"/>
      <c r="EN8" s="310"/>
      <c r="EO8" s="310"/>
      <c r="EP8" s="310"/>
      <c r="EQ8" s="310"/>
      <c r="ER8" s="310"/>
      <c r="ES8" s="310"/>
      <c r="ET8" s="310"/>
      <c r="EU8" s="310"/>
      <c r="EV8" s="310"/>
      <c r="EW8" s="310"/>
      <c r="EX8" s="310"/>
      <c r="EY8" s="310"/>
      <c r="EZ8" s="310"/>
      <c r="FA8" s="310"/>
      <c r="FB8" s="310"/>
      <c r="FC8" s="310"/>
      <c r="FD8" s="310"/>
      <c r="FE8" s="310"/>
      <c r="FF8" s="310"/>
      <c r="FG8" s="310"/>
      <c r="FH8" s="310"/>
      <c r="FI8" s="310"/>
      <c r="FJ8" s="310"/>
      <c r="FK8" s="310"/>
      <c r="FL8" s="310"/>
      <c r="FM8" s="310"/>
      <c r="FN8" s="310"/>
      <c r="FO8" s="310"/>
      <c r="FP8" s="310"/>
      <c r="FQ8" s="310"/>
      <c r="FR8" s="310"/>
      <c r="FS8" s="310"/>
      <c r="FT8" s="310"/>
      <c r="FU8" s="310"/>
      <c r="FV8" s="310"/>
      <c r="FW8" s="310"/>
      <c r="FX8" s="310"/>
      <c r="FY8" s="310"/>
      <c r="FZ8" s="310"/>
    </row>
    <row r="9" spans="1:189" s="312" customFormat="1" ht="4.5" customHeight="1" x14ac:dyDescent="0.25">
      <c r="A9" s="564"/>
      <c r="B9" s="564"/>
      <c r="C9" s="564"/>
      <c r="D9" s="564"/>
      <c r="E9" s="564"/>
      <c r="F9" s="564"/>
      <c r="G9" s="564"/>
      <c r="H9" s="564"/>
      <c r="I9" s="564"/>
      <c r="J9" s="599"/>
      <c r="K9" s="564"/>
    </row>
    <row r="10" spans="1:189" s="312" customFormat="1" ht="15.9" customHeight="1" x14ac:dyDescent="0.25">
      <c r="A10" s="564"/>
      <c r="B10" s="564"/>
      <c r="C10" s="564"/>
      <c r="D10" s="564"/>
      <c r="E10" s="564"/>
      <c r="F10" s="600" t="s">
        <v>10</v>
      </c>
      <c r="G10" s="313"/>
      <c r="H10" s="564"/>
      <c r="I10" s="564"/>
      <c r="J10" s="599"/>
      <c r="K10" s="564"/>
    </row>
    <row r="11" spans="1:189" s="312" customFormat="1" ht="4.5" customHeight="1" x14ac:dyDescent="0.25">
      <c r="A11" s="564"/>
      <c r="B11" s="564"/>
      <c r="C11" s="564"/>
      <c r="D11" s="564"/>
      <c r="E11" s="564"/>
      <c r="F11" s="564"/>
      <c r="G11" s="564"/>
      <c r="H11" s="564"/>
      <c r="I11" s="564"/>
      <c r="J11" s="578"/>
      <c r="K11" s="564"/>
    </row>
    <row r="12" spans="1:189" ht="15.9" customHeight="1" x14ac:dyDescent="0.3">
      <c r="A12" s="559" t="s">
        <v>11</v>
      </c>
      <c r="B12" s="560" t="str">
        <f>TEXT(COVER!A3," #### ")&amp;"Certified Ratio (Percentage of current just value upon which assessments are based.)"</f>
        <v xml:space="preserve"> 2025 Certified Ratio (Percentage of current just value upon which assessments are based.)</v>
      </c>
      <c r="C12" s="560"/>
      <c r="D12" s="560"/>
      <c r="E12" s="560"/>
      <c r="F12" s="560"/>
      <c r="G12" s="560"/>
      <c r="H12" s="560"/>
      <c r="I12" s="601">
        <v>3</v>
      </c>
      <c r="J12" s="294"/>
      <c r="K12" s="560"/>
    </row>
    <row r="13" spans="1:189" ht="13.5" customHeight="1" x14ac:dyDescent="0.25">
      <c r="A13" s="602"/>
      <c r="B13" s="603" t="s">
        <v>12</v>
      </c>
      <c r="C13" s="602"/>
      <c r="D13" s="564"/>
      <c r="E13" s="564"/>
      <c r="F13" s="564"/>
      <c r="G13" s="564"/>
      <c r="H13" s="564"/>
      <c r="I13" s="564"/>
      <c r="J13" s="604"/>
      <c r="K13" s="560"/>
      <c r="N13" s="314"/>
    </row>
    <row r="14" spans="1:189" s="312" customFormat="1" ht="7.65" customHeight="1" thickBot="1" x14ac:dyDescent="0.3">
      <c r="A14" s="605"/>
      <c r="B14" s="605"/>
      <c r="C14" s="605"/>
      <c r="D14" s="605"/>
      <c r="E14" s="605"/>
      <c r="F14" s="605"/>
      <c r="G14" s="605"/>
      <c r="H14" s="605"/>
      <c r="I14" s="605"/>
      <c r="J14" s="606"/>
      <c r="K14" s="564"/>
    </row>
    <row r="15" spans="1:189" ht="15.9" customHeight="1" x14ac:dyDescent="0.25">
      <c r="A15" s="582" t="s">
        <v>13</v>
      </c>
      <c r="B15" s="582"/>
      <c r="C15" s="582"/>
      <c r="D15" s="582"/>
      <c r="E15" s="582"/>
      <c r="F15" s="582"/>
      <c r="G15" s="582"/>
      <c r="H15" s="582"/>
      <c r="I15" s="582"/>
      <c r="J15" s="582"/>
      <c r="K15" s="560"/>
    </row>
    <row r="16" spans="1:189" s="312" customFormat="1" ht="12" customHeight="1" x14ac:dyDescent="0.2">
      <c r="A16" s="607" t="s">
        <v>14</v>
      </c>
      <c r="B16" s="607"/>
      <c r="C16" s="607"/>
      <c r="D16" s="607"/>
      <c r="E16" s="607"/>
      <c r="F16" s="607"/>
      <c r="G16" s="607"/>
      <c r="H16" s="607"/>
      <c r="I16" s="607"/>
      <c r="J16" s="607"/>
      <c r="K16" s="564"/>
    </row>
    <row r="17" spans="1:16" ht="15.9" customHeight="1" x14ac:dyDescent="0.3">
      <c r="A17" s="559" t="s">
        <v>15</v>
      </c>
      <c r="B17" s="608" t="s">
        <v>16</v>
      </c>
      <c r="C17" s="608"/>
      <c r="D17" s="608"/>
      <c r="E17" s="608"/>
      <c r="F17" s="608"/>
      <c r="G17" s="608"/>
      <c r="H17" s="608"/>
      <c r="I17" s="601">
        <v>4</v>
      </c>
      <c r="J17" s="12"/>
      <c r="K17" s="560"/>
    </row>
    <row r="18" spans="1:16" s="312" customFormat="1" ht="12" customHeight="1" x14ac:dyDescent="0.25">
      <c r="A18" s="563"/>
      <c r="B18" s="564"/>
      <c r="C18" s="564"/>
      <c r="D18" s="564"/>
      <c r="E18" s="564"/>
      <c r="F18" s="564"/>
      <c r="G18" s="564"/>
      <c r="H18" s="564"/>
      <c r="I18" s="600"/>
      <c r="J18" s="609"/>
      <c r="K18" s="564"/>
    </row>
    <row r="19" spans="1:16" ht="15.9" customHeight="1" x14ac:dyDescent="0.3">
      <c r="A19" s="559" t="s">
        <v>17</v>
      </c>
      <c r="B19" s="560" t="s">
        <v>18</v>
      </c>
      <c r="C19" s="560"/>
      <c r="D19" s="560"/>
      <c r="E19" s="560"/>
      <c r="F19" s="560"/>
      <c r="G19" s="560"/>
      <c r="H19" s="560"/>
      <c r="I19" s="568">
        <v>5</v>
      </c>
      <c r="J19" s="12"/>
      <c r="K19" s="560"/>
    </row>
    <row r="20" spans="1:16" s="312" customFormat="1" ht="12" customHeight="1" x14ac:dyDescent="0.25">
      <c r="A20" s="563"/>
      <c r="B20" s="564"/>
      <c r="C20" s="564"/>
      <c r="D20" s="564"/>
      <c r="E20" s="564"/>
      <c r="F20" s="564"/>
      <c r="G20" s="564"/>
      <c r="H20" s="564"/>
      <c r="I20" s="600"/>
      <c r="J20" s="609"/>
      <c r="K20" s="564"/>
    </row>
    <row r="21" spans="1:16" ht="15.9" customHeight="1" x14ac:dyDescent="0.3">
      <c r="A21" s="559" t="s">
        <v>19</v>
      </c>
      <c r="B21" s="560" t="s">
        <v>20</v>
      </c>
      <c r="C21" s="560"/>
      <c r="D21" s="560"/>
      <c r="E21" s="560"/>
      <c r="F21" s="560"/>
      <c r="G21" s="560"/>
      <c r="H21" s="560"/>
      <c r="I21" s="601">
        <v>6</v>
      </c>
      <c r="J21" s="14">
        <f>ROUND((+J17+J19), 0)</f>
        <v>0</v>
      </c>
      <c r="K21" s="560"/>
    </row>
    <row r="22" spans="1:16" ht="12" customHeight="1" x14ac:dyDescent="0.3">
      <c r="A22" s="559"/>
      <c r="B22" s="560"/>
      <c r="C22" s="560"/>
      <c r="D22" s="560" t="s">
        <v>21</v>
      </c>
      <c r="E22" s="560"/>
      <c r="F22" s="560"/>
      <c r="G22" s="560"/>
      <c r="H22" s="560"/>
      <c r="I22" s="568"/>
      <c r="J22" s="610"/>
      <c r="K22" s="560"/>
    </row>
    <row r="23" spans="1:16" s="312" customFormat="1" ht="6.75" customHeight="1" thickBot="1" x14ac:dyDescent="0.3">
      <c r="A23" s="564"/>
      <c r="B23" s="565"/>
      <c r="C23" s="564"/>
      <c r="D23" s="611"/>
      <c r="E23" s="564"/>
      <c r="F23" s="564"/>
      <c r="G23" s="564"/>
      <c r="H23" s="564"/>
      <c r="I23" s="564"/>
      <c r="J23" s="573"/>
      <c r="K23" s="564"/>
    </row>
    <row r="24" spans="1:16" ht="15.9" customHeight="1" x14ac:dyDescent="0.25">
      <c r="A24" s="582" t="s">
        <v>22</v>
      </c>
      <c r="B24" s="582"/>
      <c r="C24" s="582"/>
      <c r="D24" s="582"/>
      <c r="E24" s="582"/>
      <c r="F24" s="582"/>
      <c r="G24" s="582"/>
      <c r="H24" s="582"/>
      <c r="I24" s="582"/>
      <c r="J24" s="582"/>
      <c r="K24" s="612"/>
      <c r="L24" s="315"/>
      <c r="M24" s="315"/>
      <c r="N24" s="315"/>
      <c r="O24" s="315"/>
      <c r="P24" s="315"/>
    </row>
    <row r="25" spans="1:16" s="312" customFormat="1" ht="12" customHeight="1" x14ac:dyDescent="0.2">
      <c r="A25" s="607" t="s">
        <v>14</v>
      </c>
      <c r="B25" s="607"/>
      <c r="C25" s="607"/>
      <c r="D25" s="607"/>
      <c r="E25" s="607"/>
      <c r="F25" s="607"/>
      <c r="G25" s="607"/>
      <c r="H25" s="607"/>
      <c r="I25" s="607"/>
      <c r="J25" s="607"/>
      <c r="K25" s="564"/>
    </row>
    <row r="26" spans="1:16" ht="15.9" customHeight="1" x14ac:dyDescent="0.3">
      <c r="A26" s="559" t="s">
        <v>23</v>
      </c>
      <c r="B26" s="560" t="s">
        <v>24</v>
      </c>
      <c r="C26" s="560"/>
      <c r="D26" s="560"/>
      <c r="E26" s="560"/>
      <c r="F26" s="560"/>
      <c r="G26" s="560"/>
      <c r="H26" s="560"/>
      <c r="I26" s="568">
        <v>7</v>
      </c>
      <c r="J26" s="12">
        <v>0</v>
      </c>
      <c r="K26" s="560"/>
    </row>
    <row r="27" spans="1:16" s="312" customFormat="1" ht="12" customHeight="1" x14ac:dyDescent="0.25">
      <c r="A27" s="563"/>
      <c r="B27" s="564"/>
      <c r="C27" s="564"/>
      <c r="D27" s="564"/>
      <c r="E27" s="564"/>
      <c r="F27" s="564"/>
      <c r="G27" s="564"/>
      <c r="H27" s="564"/>
      <c r="I27" s="600"/>
      <c r="J27" s="609"/>
      <c r="K27" s="564"/>
    </row>
    <row r="28" spans="1:16" ht="15.9" customHeight="1" x14ac:dyDescent="0.3">
      <c r="A28" s="559" t="s">
        <v>25</v>
      </c>
      <c r="B28" s="560" t="s">
        <v>26</v>
      </c>
      <c r="C28" s="560"/>
      <c r="D28" s="560"/>
      <c r="E28" s="560"/>
      <c r="F28" s="560"/>
      <c r="G28" s="560"/>
      <c r="H28" s="560"/>
      <c r="I28" s="568">
        <v>8</v>
      </c>
      <c r="J28" s="12">
        <v>0</v>
      </c>
      <c r="K28" s="560"/>
    </row>
    <row r="29" spans="1:16" s="312" customFormat="1" ht="12" customHeight="1" x14ac:dyDescent="0.25">
      <c r="A29" s="563"/>
      <c r="B29" s="564"/>
      <c r="C29" s="564"/>
      <c r="D29" s="564"/>
      <c r="E29" s="564"/>
      <c r="F29" s="564"/>
      <c r="G29" s="564"/>
      <c r="H29" s="564"/>
      <c r="I29" s="600"/>
      <c r="J29" s="609"/>
      <c r="K29" s="564"/>
    </row>
    <row r="30" spans="1:16" ht="15.9" customHeight="1" x14ac:dyDescent="0.3">
      <c r="A30" s="559" t="s">
        <v>27</v>
      </c>
      <c r="B30" s="560" t="s">
        <v>28</v>
      </c>
      <c r="C30" s="560"/>
      <c r="D30" s="560"/>
      <c r="E30" s="560"/>
      <c r="F30" s="560"/>
      <c r="G30" s="560"/>
      <c r="H30" s="560"/>
      <c r="I30" s="568">
        <v>9</v>
      </c>
      <c r="J30" s="12"/>
      <c r="K30" s="560"/>
    </row>
    <row r="31" spans="1:16" s="312" customFormat="1" ht="12" customHeight="1" x14ac:dyDescent="0.25">
      <c r="A31" s="563"/>
      <c r="B31" s="564"/>
      <c r="C31" s="564"/>
      <c r="D31" s="564"/>
      <c r="E31" s="564"/>
      <c r="F31" s="564"/>
      <c r="G31" s="564"/>
      <c r="H31" s="564"/>
      <c r="I31" s="600"/>
      <c r="J31" s="609"/>
      <c r="K31" s="564"/>
    </row>
    <row r="32" spans="1:16" ht="15.9" customHeight="1" x14ac:dyDescent="0.3">
      <c r="A32" s="559" t="s">
        <v>29</v>
      </c>
      <c r="B32" s="560" t="s">
        <v>30</v>
      </c>
      <c r="C32" s="560"/>
      <c r="D32" s="560"/>
      <c r="E32" s="560"/>
      <c r="F32" s="560"/>
      <c r="G32" s="560"/>
      <c r="H32" s="560"/>
      <c r="I32" s="601">
        <v>10</v>
      </c>
      <c r="J32" s="14">
        <f>ROUND((+J26+J28+J30),0)</f>
        <v>0</v>
      </c>
      <c r="K32" s="560"/>
    </row>
    <row r="33" spans="1:11" ht="12" customHeight="1" x14ac:dyDescent="0.3">
      <c r="A33" s="559"/>
      <c r="B33" s="560"/>
      <c r="C33" s="560"/>
      <c r="D33" s="560" t="s">
        <v>31</v>
      </c>
      <c r="E33" s="560"/>
      <c r="F33" s="560"/>
      <c r="G33" s="560"/>
      <c r="H33" s="560"/>
      <c r="I33" s="568"/>
      <c r="J33" s="610"/>
      <c r="K33" s="560"/>
    </row>
    <row r="34" spans="1:11" s="312" customFormat="1" ht="6.75" customHeight="1" thickBot="1" x14ac:dyDescent="0.3">
      <c r="A34" s="564"/>
      <c r="B34" s="613"/>
      <c r="C34" s="613"/>
      <c r="D34" s="611"/>
      <c r="E34" s="572"/>
      <c r="F34" s="572"/>
      <c r="G34" s="572"/>
      <c r="H34" s="564"/>
      <c r="I34" s="564"/>
      <c r="J34" s="573"/>
      <c r="K34" s="564"/>
    </row>
    <row r="35" spans="1:11" ht="15.9" customHeight="1" x14ac:dyDescent="0.25">
      <c r="A35" s="582" t="s">
        <v>32</v>
      </c>
      <c r="B35" s="582"/>
      <c r="C35" s="582"/>
      <c r="D35" s="582"/>
      <c r="E35" s="582"/>
      <c r="F35" s="582"/>
      <c r="G35" s="582"/>
      <c r="H35" s="582"/>
      <c r="I35" s="582"/>
      <c r="J35" s="582"/>
      <c r="K35" s="560"/>
    </row>
    <row r="36" spans="1:11" ht="12" customHeight="1" x14ac:dyDescent="0.25">
      <c r="A36" s="595"/>
      <c r="B36" s="595"/>
      <c r="C36" s="595"/>
      <c r="D36" s="595"/>
      <c r="E36" s="595"/>
      <c r="F36" s="595"/>
      <c r="G36" s="595"/>
      <c r="H36" s="595"/>
      <c r="I36" s="595"/>
      <c r="J36" s="595"/>
      <c r="K36" s="560"/>
    </row>
    <row r="37" spans="1:11" ht="15.9" customHeight="1" x14ac:dyDescent="0.3">
      <c r="A37" s="559" t="s">
        <v>33</v>
      </c>
      <c r="B37" s="560" t="s">
        <v>34</v>
      </c>
      <c r="C37" s="560"/>
      <c r="D37" s="560"/>
      <c r="E37" s="560"/>
      <c r="F37" s="560"/>
      <c r="G37" s="560"/>
      <c r="H37" s="560"/>
      <c r="I37" s="601">
        <v>11</v>
      </c>
      <c r="J37" s="14">
        <f>+J21+J32</f>
        <v>0</v>
      </c>
      <c r="K37" s="560"/>
    </row>
    <row r="38" spans="1:11" s="312" customFormat="1" ht="12" customHeight="1" x14ac:dyDescent="0.25">
      <c r="A38" s="564"/>
      <c r="B38" s="564"/>
      <c r="C38" s="564"/>
      <c r="D38" s="565" t="s">
        <v>35</v>
      </c>
      <c r="E38" s="564"/>
      <c r="F38" s="564"/>
      <c r="G38" s="564"/>
      <c r="H38" s="564"/>
      <c r="I38" s="600"/>
      <c r="J38" s="614"/>
      <c r="K38" s="564"/>
    </row>
    <row r="39" spans="1:11" s="312" customFormat="1" ht="6.75" customHeight="1" x14ac:dyDescent="0.25">
      <c r="A39" s="564"/>
      <c r="B39" s="564"/>
      <c r="C39" s="564"/>
      <c r="D39" s="611"/>
      <c r="E39" s="564"/>
      <c r="F39" s="564"/>
      <c r="G39" s="564"/>
      <c r="H39" s="564"/>
      <c r="I39" s="600"/>
      <c r="J39" s="615"/>
      <c r="K39" s="564"/>
    </row>
    <row r="40" spans="1:11" ht="15.9" customHeight="1" x14ac:dyDescent="0.3">
      <c r="A40" s="559" t="s">
        <v>36</v>
      </c>
      <c r="B40" s="560" t="str">
        <f>TEXT(COVER!A3," #### ")&amp;"Property Tax Rate (example .01520)"</f>
        <v xml:space="preserve"> 2025 Property Tax Rate (example .01520)</v>
      </c>
      <c r="C40" s="560"/>
      <c r="D40" s="564"/>
      <c r="E40" s="560"/>
      <c r="F40" s="560"/>
      <c r="G40" s="560"/>
      <c r="H40" s="560"/>
      <c r="I40" s="601">
        <v>12</v>
      </c>
      <c r="J40" s="456"/>
      <c r="K40" s="560"/>
    </row>
    <row r="41" spans="1:11" ht="12" customHeight="1" x14ac:dyDescent="0.3">
      <c r="A41" s="559"/>
      <c r="B41" s="560"/>
      <c r="C41" s="560"/>
      <c r="D41" s="564" t="s">
        <v>37</v>
      </c>
      <c r="E41" s="560"/>
      <c r="F41" s="560"/>
      <c r="G41" s="560"/>
      <c r="H41" s="560"/>
      <c r="I41" s="568"/>
      <c r="J41" s="616"/>
      <c r="K41" s="560"/>
    </row>
    <row r="42" spans="1:11" s="312" customFormat="1" ht="6.75" customHeight="1" x14ac:dyDescent="0.25">
      <c r="A42" s="563"/>
      <c r="B42" s="564"/>
      <c r="C42" s="564"/>
      <c r="D42" s="564"/>
      <c r="E42" s="564"/>
      <c r="F42" s="564"/>
      <c r="G42" s="564"/>
      <c r="H42" s="564"/>
      <c r="I42" s="600"/>
      <c r="J42" s="615"/>
      <c r="K42" s="564"/>
    </row>
    <row r="43" spans="1:11" ht="15.9" customHeight="1" x14ac:dyDescent="0.3">
      <c r="A43" s="559" t="s">
        <v>38</v>
      </c>
      <c r="B43" s="560" t="str">
        <f>TEXT(COVER!A3," #### ")&amp;"Property Tax Levy (includes overlay and any fractional gains from rounding)"</f>
        <v xml:space="preserve"> 2025 Property Tax Levy (includes overlay and any fractional gains from rounding)</v>
      </c>
      <c r="C43" s="560"/>
      <c r="D43" s="560"/>
      <c r="E43" s="560"/>
      <c r="F43" s="560"/>
      <c r="G43" s="560"/>
      <c r="H43" s="560"/>
      <c r="I43" s="601">
        <v>13</v>
      </c>
      <c r="J43" s="15">
        <f>ROUND((+J37*J40), 2)</f>
        <v>0</v>
      </c>
      <c r="K43" s="560"/>
    </row>
    <row r="44" spans="1:11" s="312" customFormat="1" ht="12" customHeight="1" x14ac:dyDescent="0.25">
      <c r="A44" s="564"/>
      <c r="B44" s="572" t="str">
        <f>"Note: This is the amount of" &amp;TEXT(COVER!A3," #### ") &amp;"tax actually committed to the collector"</f>
        <v>Note: This is the amount of 2025 tax actually committed to the collector</v>
      </c>
      <c r="C44" s="613"/>
      <c r="D44" s="572"/>
      <c r="E44" s="572"/>
      <c r="F44" s="572"/>
      <c r="G44" s="572"/>
      <c r="H44" s="564"/>
      <c r="I44" s="564"/>
      <c r="J44" s="573"/>
      <c r="K44" s="564"/>
    </row>
    <row r="45" spans="1:11" s="312" customFormat="1" ht="12" customHeight="1" x14ac:dyDescent="0.25">
      <c r="A45" s="564"/>
      <c r="B45" s="613"/>
      <c r="C45" s="613"/>
      <c r="D45" s="565" t="s">
        <v>39</v>
      </c>
      <c r="E45" s="572"/>
      <c r="F45" s="572"/>
      <c r="G45" s="572"/>
      <c r="H45" s="564"/>
      <c r="I45" s="564"/>
      <c r="J45" s="573"/>
      <c r="K45" s="564"/>
    </row>
    <row r="46" spans="1:11" s="312" customFormat="1" ht="6.75" customHeight="1" thickBot="1" x14ac:dyDescent="0.3">
      <c r="A46" s="564"/>
      <c r="B46" s="613"/>
      <c r="C46" s="613"/>
      <c r="D46" s="611"/>
      <c r="E46" s="572"/>
      <c r="F46" s="572"/>
      <c r="G46" s="572"/>
      <c r="H46" s="564"/>
      <c r="I46" s="564"/>
      <c r="J46" s="573"/>
      <c r="K46" s="564"/>
    </row>
    <row r="47" spans="1:11" s="312" customFormat="1" ht="15.9" customHeight="1" x14ac:dyDescent="0.25">
      <c r="A47" s="582" t="s">
        <v>40</v>
      </c>
      <c r="B47" s="582"/>
      <c r="C47" s="582"/>
      <c r="D47" s="582"/>
      <c r="E47" s="582"/>
      <c r="F47" s="582"/>
      <c r="G47" s="582"/>
      <c r="H47" s="582"/>
      <c r="I47" s="582"/>
      <c r="J47" s="582"/>
      <c r="K47" s="564"/>
    </row>
    <row r="48" spans="1:11" s="312" customFormat="1" ht="12" customHeight="1" x14ac:dyDescent="0.2">
      <c r="A48" s="580" t="s">
        <v>41</v>
      </c>
      <c r="B48" s="580"/>
      <c r="C48" s="580"/>
      <c r="D48" s="580"/>
      <c r="E48" s="580"/>
      <c r="F48" s="580"/>
      <c r="G48" s="580"/>
      <c r="H48" s="580"/>
      <c r="I48" s="580"/>
      <c r="J48" s="580"/>
      <c r="K48" s="564"/>
    </row>
    <row r="49" spans="1:11" s="312" customFormat="1" ht="6.75" customHeight="1" x14ac:dyDescent="0.25">
      <c r="A49" s="617"/>
      <c r="B49" s="567"/>
      <c r="C49" s="567"/>
      <c r="D49" s="567"/>
      <c r="E49" s="567"/>
      <c r="F49" s="567"/>
      <c r="G49" s="567"/>
      <c r="H49" s="567"/>
      <c r="I49" s="567"/>
      <c r="J49" s="581"/>
      <c r="K49" s="564"/>
    </row>
    <row r="50" spans="1:11" ht="15.9" customHeight="1" x14ac:dyDescent="0.3">
      <c r="A50" s="559" t="s">
        <v>42</v>
      </c>
      <c r="B50" s="560" t="s">
        <v>43</v>
      </c>
      <c r="C50" s="560"/>
      <c r="D50" s="560"/>
      <c r="E50" s="560"/>
      <c r="F50" s="560"/>
      <c r="G50" s="560"/>
      <c r="H50" s="561" t="s">
        <v>44</v>
      </c>
      <c r="I50" s="562"/>
      <c r="J50" s="12"/>
      <c r="K50" s="560"/>
    </row>
    <row r="51" spans="1:11" s="312" customFormat="1" ht="12" customHeight="1" x14ac:dyDescent="0.25">
      <c r="A51" s="563"/>
      <c r="B51" s="564"/>
      <c r="C51" s="564"/>
      <c r="D51" s="565" t="s">
        <v>45</v>
      </c>
      <c r="E51" s="564"/>
      <c r="F51" s="564"/>
      <c r="G51" s="564"/>
      <c r="H51" s="564"/>
      <c r="I51" s="566"/>
      <c r="J51" s="579"/>
      <c r="K51" s="564"/>
    </row>
    <row r="52" spans="1:11" s="312" customFormat="1" ht="6.75" customHeight="1" x14ac:dyDescent="0.25">
      <c r="A52" s="563"/>
      <c r="B52" s="564"/>
      <c r="C52" s="564"/>
      <c r="D52" s="565"/>
      <c r="E52" s="564"/>
      <c r="F52" s="564"/>
      <c r="G52" s="564"/>
      <c r="H52" s="564"/>
      <c r="I52" s="566"/>
      <c r="J52" s="578"/>
      <c r="K52" s="564"/>
    </row>
    <row r="53" spans="1:11" ht="15.9" customHeight="1" x14ac:dyDescent="0.3">
      <c r="A53" s="559" t="s">
        <v>46</v>
      </c>
      <c r="B53" s="560" t="s">
        <v>47</v>
      </c>
      <c r="C53" s="560"/>
      <c r="D53" s="560"/>
      <c r="E53" s="560"/>
      <c r="F53" s="560"/>
      <c r="G53" s="560"/>
      <c r="H53" s="560"/>
      <c r="I53" s="560" t="s">
        <v>48</v>
      </c>
      <c r="J53" s="12"/>
      <c r="K53" s="560"/>
    </row>
    <row r="54" spans="1:11" ht="12" customHeight="1" x14ac:dyDescent="0.25">
      <c r="A54" s="559"/>
      <c r="B54" s="560"/>
      <c r="C54" s="560"/>
      <c r="D54" s="560"/>
      <c r="E54" s="560"/>
      <c r="F54" s="560"/>
      <c r="G54" s="560"/>
      <c r="H54" s="560"/>
      <c r="I54" s="567"/>
      <c r="J54" s="577"/>
      <c r="K54" s="560"/>
    </row>
    <row r="55" spans="1:11" ht="15.9" customHeight="1" x14ac:dyDescent="0.3">
      <c r="A55" s="559"/>
      <c r="B55" s="560" t="s">
        <v>49</v>
      </c>
      <c r="C55" s="560"/>
      <c r="D55" s="560"/>
      <c r="E55" s="560"/>
      <c r="F55" s="560"/>
      <c r="G55" s="560"/>
      <c r="H55" s="560"/>
      <c r="I55" s="568" t="s">
        <v>50</v>
      </c>
      <c r="J55" s="309"/>
      <c r="K55" s="560"/>
    </row>
    <row r="56" spans="1:11" ht="12" customHeight="1" x14ac:dyDescent="0.3">
      <c r="A56" s="559"/>
      <c r="B56" s="560"/>
      <c r="C56" s="560"/>
      <c r="D56" s="560"/>
      <c r="E56" s="560"/>
      <c r="F56" s="560"/>
      <c r="G56" s="560"/>
      <c r="H56" s="560"/>
      <c r="I56" s="560"/>
      <c r="J56" s="576"/>
      <c r="K56" s="560"/>
    </row>
    <row r="57" spans="1:11" ht="15.9" customHeight="1" x14ac:dyDescent="0.3">
      <c r="A57" s="559"/>
      <c r="B57" s="560" t="s">
        <v>51</v>
      </c>
      <c r="C57" s="560"/>
      <c r="D57" s="560"/>
      <c r="E57" s="560"/>
      <c r="F57" s="569"/>
      <c r="G57" s="560"/>
      <c r="H57" s="560"/>
      <c r="I57" s="568" t="s">
        <v>52</v>
      </c>
      <c r="J57" s="309"/>
      <c r="K57" s="560"/>
    </row>
    <row r="58" spans="1:11" ht="12" customHeight="1" x14ac:dyDescent="0.25">
      <c r="A58" s="559"/>
      <c r="B58" s="560"/>
      <c r="C58" s="560"/>
      <c r="D58" s="560"/>
      <c r="E58" s="560"/>
      <c r="F58" s="560"/>
      <c r="G58" s="560"/>
      <c r="H58" s="560"/>
      <c r="I58" s="567"/>
      <c r="J58" s="575"/>
      <c r="K58" s="560"/>
    </row>
    <row r="59" spans="1:11" ht="15.9" customHeight="1" x14ac:dyDescent="0.3">
      <c r="A59" s="559"/>
      <c r="B59" s="560" t="s">
        <v>53</v>
      </c>
      <c r="C59" s="560"/>
      <c r="D59" s="560"/>
      <c r="E59" s="560"/>
      <c r="F59" s="560"/>
      <c r="G59" s="560"/>
      <c r="H59" s="561" t="s">
        <v>54</v>
      </c>
      <c r="I59" s="562"/>
      <c r="J59" s="14">
        <f>ROUND((+J50+J55),0)</f>
        <v>0</v>
      </c>
      <c r="K59" s="560"/>
    </row>
    <row r="60" spans="1:11" ht="12" customHeight="1" x14ac:dyDescent="0.25">
      <c r="A60" s="559"/>
      <c r="B60" s="560"/>
      <c r="C60" s="560"/>
      <c r="D60" s="560"/>
      <c r="E60" s="560"/>
      <c r="F60" s="560"/>
      <c r="G60" s="560"/>
      <c r="H60" s="560"/>
      <c r="I60" s="567"/>
      <c r="J60" s="574"/>
      <c r="K60" s="560"/>
    </row>
    <row r="61" spans="1:11" ht="15.9" customHeight="1" x14ac:dyDescent="0.3">
      <c r="A61" s="559"/>
      <c r="B61" s="560" t="s">
        <v>55</v>
      </c>
      <c r="C61" s="560"/>
      <c r="D61" s="570"/>
      <c r="E61" s="570"/>
      <c r="F61" s="570"/>
      <c r="G61" s="570"/>
      <c r="H61" s="561" t="s">
        <v>56</v>
      </c>
      <c r="I61" s="562"/>
      <c r="J61" s="14">
        <f>ROUND((+J53+J57),0)</f>
        <v>0</v>
      </c>
      <c r="K61" s="560"/>
    </row>
    <row r="62" spans="1:11" s="312" customFormat="1" ht="12" customHeight="1" x14ac:dyDescent="0.25">
      <c r="A62" s="564"/>
      <c r="B62" s="571"/>
      <c r="C62" s="564"/>
      <c r="D62" s="560" t="s">
        <v>57</v>
      </c>
      <c r="E62" s="572"/>
      <c r="F62" s="572"/>
      <c r="G62" s="572"/>
      <c r="H62" s="572"/>
      <c r="I62" s="564"/>
      <c r="J62" s="573"/>
      <c r="K62" s="564"/>
    </row>
    <row r="63" spans="1:11" s="312" customFormat="1" ht="6.75" customHeight="1" x14ac:dyDescent="0.25">
      <c r="A63" s="564"/>
      <c r="B63" s="571"/>
      <c r="C63" s="564"/>
      <c r="D63" s="560"/>
      <c r="E63" s="572"/>
      <c r="F63" s="572"/>
      <c r="G63" s="572"/>
      <c r="H63" s="572"/>
      <c r="I63" s="564"/>
      <c r="J63" s="573"/>
      <c r="K63" s="564"/>
    </row>
    <row r="64" spans="1:11" ht="15.9" customHeight="1" x14ac:dyDescent="0.3">
      <c r="A64" s="559"/>
      <c r="B64" s="560" t="s">
        <v>58</v>
      </c>
      <c r="C64" s="560"/>
      <c r="D64" s="570"/>
      <c r="E64" s="570"/>
      <c r="F64" s="570"/>
      <c r="G64" s="570"/>
      <c r="H64" s="561" t="s">
        <v>59</v>
      </c>
      <c r="I64" s="562"/>
      <c r="J64" s="12"/>
      <c r="K64" s="560"/>
    </row>
    <row r="65" spans="1:185" s="312" customFormat="1" ht="12" customHeight="1" x14ac:dyDescent="0.2">
      <c r="A65" s="564"/>
      <c r="B65" s="564"/>
      <c r="C65" s="564"/>
      <c r="D65" s="564" t="s">
        <v>60</v>
      </c>
      <c r="E65" s="564"/>
      <c r="F65" s="564"/>
      <c r="G65" s="564"/>
      <c r="H65" s="564"/>
      <c r="I65" s="564"/>
      <c r="J65" s="564"/>
      <c r="K65" s="564"/>
    </row>
    <row r="66" spans="1:185" s="312" customFormat="1" ht="15.9" customHeight="1" x14ac:dyDescent="0.25">
      <c r="A66" s="618" t="s">
        <v>61</v>
      </c>
      <c r="B66" s="618"/>
      <c r="C66" s="618"/>
      <c r="D66" s="618"/>
      <c r="E66" s="618"/>
      <c r="F66" s="618"/>
      <c r="G66" s="618"/>
      <c r="H66" s="618"/>
      <c r="I66" s="618"/>
      <c r="J66" s="618"/>
      <c r="K66" s="618"/>
    </row>
    <row r="67" spans="1:185" s="312" customFormat="1" x14ac:dyDescent="0.25">
      <c r="B67" s="316"/>
      <c r="C67" s="316"/>
      <c r="D67" s="316"/>
      <c r="E67" s="316"/>
      <c r="F67" s="316"/>
      <c r="G67" s="316"/>
      <c r="H67" s="316"/>
      <c r="I67" s="316"/>
      <c r="J67" s="317"/>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316"/>
      <c r="BA67" s="316"/>
      <c r="BB67" s="316"/>
      <c r="BC67" s="316"/>
      <c r="BD67" s="316"/>
      <c r="BE67" s="316"/>
      <c r="BF67" s="316"/>
      <c r="BG67" s="316"/>
      <c r="BH67" s="316"/>
      <c r="BI67" s="316"/>
      <c r="BJ67" s="316"/>
      <c r="BK67" s="316"/>
      <c r="BL67" s="316"/>
      <c r="BM67" s="316"/>
      <c r="BN67" s="316"/>
      <c r="BO67" s="316"/>
      <c r="BP67" s="316"/>
      <c r="BQ67" s="316"/>
      <c r="BR67" s="316"/>
      <c r="BS67" s="316"/>
      <c r="BT67" s="316"/>
      <c r="BU67" s="316"/>
      <c r="BV67" s="316"/>
      <c r="BW67" s="316"/>
      <c r="BX67" s="316"/>
      <c r="BY67" s="316"/>
      <c r="BZ67" s="316"/>
      <c r="CA67" s="316"/>
      <c r="CB67" s="316"/>
      <c r="CC67" s="316"/>
      <c r="CD67" s="316"/>
      <c r="CE67" s="316"/>
      <c r="CF67" s="316"/>
      <c r="CG67" s="316"/>
      <c r="CH67" s="316"/>
      <c r="CI67" s="316"/>
      <c r="CJ67" s="316"/>
      <c r="CK67" s="316"/>
      <c r="CL67" s="316"/>
      <c r="CM67" s="316"/>
      <c r="CN67" s="316"/>
      <c r="CO67" s="316"/>
      <c r="CP67" s="316"/>
      <c r="CQ67" s="316"/>
      <c r="CR67" s="316"/>
      <c r="CS67" s="316"/>
      <c r="CT67" s="316"/>
      <c r="CU67" s="316"/>
      <c r="CV67" s="316"/>
      <c r="CW67" s="316"/>
      <c r="CX67" s="316"/>
      <c r="CY67" s="316"/>
      <c r="CZ67" s="316"/>
      <c r="DA67" s="316"/>
      <c r="DB67" s="316"/>
      <c r="DC67" s="316"/>
      <c r="DD67" s="316"/>
      <c r="DE67" s="316"/>
      <c r="DF67" s="316"/>
      <c r="DG67" s="316"/>
      <c r="DH67" s="316"/>
      <c r="DI67" s="316"/>
      <c r="DJ67" s="316"/>
      <c r="DK67" s="316"/>
      <c r="DL67" s="316"/>
      <c r="DM67" s="316"/>
      <c r="DN67" s="316"/>
      <c r="DO67" s="316"/>
      <c r="DP67" s="316"/>
      <c r="DQ67" s="316"/>
      <c r="DR67" s="316"/>
      <c r="DS67" s="316"/>
      <c r="DT67" s="316"/>
      <c r="DU67" s="316"/>
      <c r="DV67" s="316"/>
      <c r="DW67" s="316"/>
      <c r="DX67" s="316"/>
      <c r="DY67" s="316"/>
      <c r="DZ67" s="316"/>
      <c r="EA67" s="316"/>
      <c r="EB67" s="316"/>
      <c r="EC67" s="316"/>
      <c r="ED67" s="316"/>
      <c r="EE67" s="316"/>
      <c r="EF67" s="316"/>
      <c r="EG67" s="316"/>
      <c r="EH67" s="316"/>
      <c r="EI67" s="316"/>
      <c r="EJ67" s="316"/>
      <c r="EK67" s="316"/>
      <c r="EL67" s="316"/>
      <c r="EM67" s="316"/>
      <c r="EN67" s="316"/>
      <c r="EO67" s="316"/>
      <c r="EP67" s="316"/>
      <c r="EQ67" s="316"/>
      <c r="ER67" s="316"/>
      <c r="ES67" s="316"/>
      <c r="ET67" s="316"/>
      <c r="EU67" s="316"/>
      <c r="EV67" s="316"/>
      <c r="EW67" s="316"/>
      <c r="EX67" s="316"/>
      <c r="EY67" s="316"/>
      <c r="EZ67" s="316"/>
      <c r="FA67" s="316"/>
      <c r="FB67" s="316"/>
      <c r="FC67" s="316"/>
      <c r="FD67" s="316"/>
      <c r="FE67" s="316"/>
      <c r="FF67" s="316"/>
      <c r="FG67" s="316"/>
      <c r="FH67" s="316"/>
      <c r="FI67" s="316"/>
      <c r="FJ67" s="316"/>
      <c r="FK67" s="316"/>
      <c r="FL67" s="316"/>
      <c r="FM67" s="316"/>
      <c r="FN67" s="316"/>
      <c r="FO67" s="316"/>
      <c r="FP67" s="316"/>
      <c r="FQ67" s="316"/>
      <c r="FR67" s="316"/>
      <c r="FS67" s="316"/>
      <c r="FT67" s="316"/>
      <c r="FU67" s="316"/>
      <c r="FV67" s="316"/>
      <c r="FW67" s="316"/>
      <c r="FX67" s="316"/>
      <c r="FY67" s="316"/>
      <c r="FZ67" s="316"/>
      <c r="GA67" s="316"/>
      <c r="GB67" s="316"/>
      <c r="GC67" s="316"/>
    </row>
    <row r="68" spans="1:185" s="312" customFormat="1" ht="11.4" x14ac:dyDescent="0.2">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316"/>
      <c r="BE68" s="316"/>
      <c r="BF68" s="316"/>
      <c r="BG68" s="316"/>
      <c r="BH68" s="316"/>
      <c r="BI68" s="316"/>
      <c r="BJ68" s="316"/>
      <c r="BK68" s="316"/>
      <c r="BL68" s="316"/>
      <c r="BM68" s="316"/>
      <c r="BN68" s="316"/>
      <c r="BO68" s="316"/>
      <c r="BP68" s="316"/>
      <c r="BQ68" s="316"/>
      <c r="BR68" s="316"/>
      <c r="BS68" s="316"/>
      <c r="BT68" s="316"/>
      <c r="BU68" s="316"/>
      <c r="BV68" s="316"/>
      <c r="BW68" s="316"/>
      <c r="BX68" s="316"/>
      <c r="BY68" s="316"/>
      <c r="BZ68" s="316"/>
      <c r="CA68" s="316"/>
      <c r="CB68" s="316"/>
      <c r="CC68" s="316"/>
      <c r="CD68" s="316"/>
      <c r="CE68" s="316"/>
      <c r="CF68" s="316"/>
      <c r="CG68" s="316"/>
      <c r="CH68" s="316"/>
      <c r="CI68" s="316"/>
      <c r="CJ68" s="316"/>
      <c r="CK68" s="316"/>
      <c r="CL68" s="316"/>
      <c r="CM68" s="316"/>
      <c r="CN68" s="316"/>
      <c r="CO68" s="316"/>
      <c r="CP68" s="316"/>
      <c r="CQ68" s="316"/>
      <c r="CR68" s="316"/>
      <c r="CS68" s="316"/>
      <c r="CT68" s="316"/>
      <c r="CU68" s="316"/>
      <c r="CV68" s="316"/>
      <c r="CW68" s="316"/>
      <c r="CX68" s="316"/>
      <c r="CY68" s="316"/>
      <c r="CZ68" s="316"/>
      <c r="DA68" s="316"/>
      <c r="DB68" s="316"/>
      <c r="DC68" s="316"/>
      <c r="DD68" s="316"/>
      <c r="DE68" s="316"/>
      <c r="DF68" s="316"/>
      <c r="DG68" s="316"/>
      <c r="DH68" s="316"/>
      <c r="DI68" s="316"/>
      <c r="DJ68" s="316"/>
      <c r="DK68" s="316"/>
      <c r="DL68" s="316"/>
      <c r="DM68" s="316"/>
      <c r="DN68" s="316"/>
      <c r="DO68" s="316"/>
      <c r="DP68" s="316"/>
      <c r="DQ68" s="316"/>
      <c r="DR68" s="316"/>
      <c r="DS68" s="316"/>
      <c r="DT68" s="316"/>
      <c r="DU68" s="316"/>
      <c r="DV68" s="316"/>
      <c r="DW68" s="316"/>
      <c r="DX68" s="316"/>
      <c r="DY68" s="316"/>
      <c r="DZ68" s="316"/>
      <c r="EA68" s="316"/>
      <c r="EB68" s="316"/>
      <c r="EC68" s="316"/>
      <c r="ED68" s="316"/>
      <c r="EE68" s="316"/>
      <c r="EF68" s="316"/>
      <c r="EG68" s="316"/>
      <c r="EH68" s="316"/>
      <c r="EI68" s="316"/>
      <c r="EJ68" s="316"/>
      <c r="EK68" s="316"/>
      <c r="EL68" s="316"/>
      <c r="EM68" s="316"/>
      <c r="EN68" s="316"/>
      <c r="EO68" s="316"/>
      <c r="EP68" s="316"/>
      <c r="EQ68" s="316"/>
      <c r="ER68" s="316"/>
      <c r="ES68" s="316"/>
      <c r="ET68" s="316"/>
      <c r="EU68" s="316"/>
      <c r="EV68" s="316"/>
      <c r="EW68" s="316"/>
      <c r="EX68" s="316"/>
      <c r="EY68" s="316"/>
      <c r="EZ68" s="316"/>
      <c r="FA68" s="316"/>
      <c r="FB68" s="316"/>
      <c r="FC68" s="316"/>
      <c r="FD68" s="316"/>
      <c r="FE68" s="316"/>
      <c r="FF68" s="316"/>
      <c r="FG68" s="316"/>
      <c r="FH68" s="316"/>
      <c r="FI68" s="316"/>
      <c r="FJ68" s="316"/>
      <c r="FK68" s="316"/>
      <c r="FL68" s="316"/>
      <c r="FM68" s="316"/>
      <c r="FN68" s="316"/>
      <c r="FO68" s="316"/>
      <c r="FP68" s="316"/>
      <c r="FQ68" s="316"/>
      <c r="FR68" s="316"/>
      <c r="FS68" s="316"/>
      <c r="FT68" s="316"/>
      <c r="FU68" s="316"/>
      <c r="FV68" s="316"/>
      <c r="FW68" s="316"/>
      <c r="FX68" s="316"/>
      <c r="FY68" s="316"/>
      <c r="FZ68" s="316"/>
      <c r="GA68" s="316"/>
      <c r="GB68" s="316"/>
      <c r="GC68" s="316"/>
    </row>
    <row r="69" spans="1:185" s="312" customFormat="1" ht="11.4" x14ac:dyDescent="0.2">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316"/>
      <c r="BA69" s="316"/>
      <c r="BB69" s="316"/>
      <c r="BC69" s="316"/>
      <c r="BD69" s="316"/>
      <c r="BE69" s="316"/>
      <c r="BF69" s="316"/>
      <c r="BG69" s="316"/>
      <c r="BH69" s="316"/>
      <c r="BI69" s="316"/>
      <c r="BJ69" s="316"/>
      <c r="BK69" s="316"/>
      <c r="BL69" s="316"/>
      <c r="BM69" s="316"/>
      <c r="BN69" s="316"/>
      <c r="BO69" s="316"/>
      <c r="BP69" s="316"/>
      <c r="BQ69" s="316"/>
      <c r="BR69" s="316"/>
      <c r="BS69" s="316"/>
      <c r="BT69" s="316"/>
      <c r="BU69" s="316"/>
      <c r="BV69" s="316"/>
      <c r="BW69" s="316"/>
      <c r="BX69" s="316"/>
      <c r="BY69" s="316"/>
      <c r="BZ69" s="316"/>
      <c r="CA69" s="316"/>
      <c r="CB69" s="316"/>
      <c r="CC69" s="316"/>
      <c r="CD69" s="316"/>
      <c r="CE69" s="316"/>
      <c r="CF69" s="316"/>
      <c r="CG69" s="316"/>
      <c r="CH69" s="316"/>
      <c r="CI69" s="316"/>
      <c r="CJ69" s="316"/>
      <c r="CK69" s="316"/>
      <c r="CL69" s="316"/>
      <c r="CM69" s="316"/>
      <c r="CN69" s="316"/>
      <c r="CO69" s="316"/>
      <c r="CP69" s="316"/>
      <c r="CQ69" s="316"/>
      <c r="CR69" s="316"/>
      <c r="CS69" s="316"/>
      <c r="CT69" s="316"/>
      <c r="CU69" s="316"/>
      <c r="CV69" s="316"/>
      <c r="CW69" s="316"/>
      <c r="CX69" s="316"/>
      <c r="CY69" s="316"/>
      <c r="CZ69" s="316"/>
      <c r="DA69" s="316"/>
      <c r="DB69" s="316"/>
      <c r="DC69" s="316"/>
      <c r="DD69" s="316"/>
      <c r="DE69" s="316"/>
      <c r="DF69" s="316"/>
      <c r="DG69" s="316"/>
      <c r="DH69" s="316"/>
      <c r="DI69" s="316"/>
      <c r="DJ69" s="316"/>
      <c r="DK69" s="316"/>
      <c r="DL69" s="316"/>
      <c r="DM69" s="316"/>
      <c r="DN69" s="316"/>
      <c r="DO69" s="316"/>
      <c r="DP69" s="316"/>
      <c r="DQ69" s="316"/>
      <c r="DR69" s="316"/>
      <c r="DS69" s="316"/>
      <c r="DT69" s="316"/>
      <c r="DU69" s="316"/>
      <c r="DV69" s="316"/>
      <c r="DW69" s="316"/>
      <c r="DX69" s="316"/>
      <c r="DY69" s="316"/>
      <c r="DZ69" s="316"/>
      <c r="EA69" s="316"/>
      <c r="EB69" s="316"/>
      <c r="EC69" s="316"/>
      <c r="ED69" s="316"/>
      <c r="EE69" s="316"/>
      <c r="EF69" s="316"/>
      <c r="EG69" s="316"/>
      <c r="EH69" s="316"/>
      <c r="EI69" s="316"/>
      <c r="EJ69" s="316"/>
      <c r="EK69" s="316"/>
      <c r="EL69" s="316"/>
      <c r="EM69" s="316"/>
      <c r="EN69" s="316"/>
      <c r="EO69" s="316"/>
      <c r="EP69" s="316"/>
      <c r="EQ69" s="316"/>
      <c r="ER69" s="316"/>
      <c r="ES69" s="316"/>
      <c r="ET69" s="316"/>
      <c r="EU69" s="316"/>
      <c r="EV69" s="316"/>
      <c r="EW69" s="316"/>
      <c r="EX69" s="316"/>
      <c r="EY69" s="316"/>
      <c r="EZ69" s="316"/>
      <c r="FA69" s="316"/>
      <c r="FB69" s="316"/>
      <c r="FC69" s="316"/>
      <c r="FD69" s="316"/>
      <c r="FE69" s="316"/>
      <c r="FF69" s="316"/>
      <c r="FG69" s="316"/>
      <c r="FH69" s="316"/>
      <c r="FI69" s="316"/>
      <c r="FJ69" s="316"/>
      <c r="FK69" s="316"/>
      <c r="FL69" s="316"/>
      <c r="FM69" s="316"/>
      <c r="FN69" s="316"/>
      <c r="FO69" s="316"/>
      <c r="FP69" s="316"/>
      <c r="FQ69" s="316"/>
      <c r="FR69" s="316"/>
      <c r="FS69" s="316"/>
      <c r="FT69" s="316"/>
      <c r="FU69" s="316"/>
      <c r="FV69" s="316"/>
      <c r="FW69" s="316"/>
      <c r="FX69" s="316"/>
      <c r="FY69" s="316"/>
      <c r="FZ69" s="316"/>
      <c r="GA69" s="316"/>
      <c r="GB69" s="316"/>
      <c r="GC69" s="316"/>
    </row>
    <row r="70" spans="1:185" ht="15" customHeight="1" x14ac:dyDescent="0.25">
      <c r="B70" s="464"/>
      <c r="C70" s="464"/>
      <c r="D70" s="464"/>
      <c r="E70" s="464"/>
      <c r="F70" s="464"/>
      <c r="G70" s="464"/>
      <c r="H70" s="464"/>
      <c r="I70" s="464"/>
      <c r="J70" s="464"/>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8"/>
      <c r="AS70" s="318"/>
      <c r="AT70" s="318"/>
      <c r="AU70" s="318"/>
      <c r="AV70" s="318"/>
      <c r="AW70" s="318"/>
      <c r="AX70" s="318"/>
      <c r="AY70" s="318"/>
      <c r="AZ70" s="318"/>
      <c r="BA70" s="318"/>
      <c r="BB70" s="318"/>
      <c r="BC70" s="318"/>
      <c r="BD70" s="318"/>
      <c r="BE70" s="318"/>
      <c r="BF70" s="318"/>
      <c r="BG70" s="318"/>
      <c r="BH70" s="318"/>
      <c r="BI70" s="318"/>
      <c r="BJ70" s="318"/>
      <c r="BK70" s="318"/>
      <c r="BL70" s="318"/>
      <c r="BM70" s="318"/>
      <c r="BN70" s="318"/>
      <c r="BO70" s="318"/>
      <c r="BP70" s="318"/>
      <c r="BQ70" s="318"/>
      <c r="BR70" s="318"/>
      <c r="BS70" s="318"/>
      <c r="BT70" s="318"/>
      <c r="BU70" s="318"/>
      <c r="BV70" s="318"/>
      <c r="BW70" s="318"/>
      <c r="BX70" s="318"/>
      <c r="BY70" s="318"/>
      <c r="BZ70" s="318"/>
      <c r="CA70" s="318"/>
      <c r="CB70" s="318"/>
      <c r="CC70" s="318"/>
      <c r="CD70" s="318"/>
      <c r="CE70" s="318"/>
      <c r="CF70" s="318"/>
      <c r="CG70" s="318"/>
      <c r="CH70" s="318"/>
      <c r="CI70" s="318"/>
      <c r="CJ70" s="318"/>
      <c r="CK70" s="318"/>
      <c r="CL70" s="318"/>
      <c r="CM70" s="318"/>
      <c r="CN70" s="318"/>
      <c r="CO70" s="318"/>
      <c r="CP70" s="318"/>
      <c r="CQ70" s="318"/>
      <c r="CR70" s="318"/>
      <c r="CS70" s="318"/>
      <c r="CT70" s="318"/>
      <c r="CU70" s="318"/>
      <c r="CV70" s="318"/>
      <c r="CW70" s="318"/>
      <c r="CX70" s="318"/>
      <c r="CY70" s="318"/>
      <c r="CZ70" s="318"/>
      <c r="DA70" s="318"/>
      <c r="DB70" s="318"/>
      <c r="DC70" s="318"/>
      <c r="DD70" s="318"/>
      <c r="DE70" s="318"/>
      <c r="DF70" s="318"/>
      <c r="DG70" s="318"/>
      <c r="DH70" s="318"/>
      <c r="DI70" s="318"/>
      <c r="DJ70" s="318"/>
      <c r="DK70" s="318"/>
      <c r="DL70" s="318"/>
      <c r="DM70" s="318"/>
      <c r="DN70" s="318"/>
      <c r="DO70" s="318"/>
      <c r="DP70" s="318"/>
      <c r="DQ70" s="318"/>
      <c r="DR70" s="318"/>
      <c r="DS70" s="318"/>
      <c r="DT70" s="318"/>
      <c r="DU70" s="318"/>
      <c r="DV70" s="318"/>
      <c r="DW70" s="318"/>
      <c r="DX70" s="318"/>
      <c r="DY70" s="318"/>
      <c r="DZ70" s="318"/>
      <c r="EA70" s="318"/>
      <c r="EB70" s="318"/>
      <c r="EC70" s="318"/>
      <c r="ED70" s="318"/>
      <c r="EE70" s="318"/>
      <c r="EF70" s="318"/>
      <c r="EG70" s="318"/>
      <c r="EH70" s="318"/>
      <c r="EI70" s="318"/>
      <c r="EJ70" s="318"/>
      <c r="EK70" s="318"/>
      <c r="EL70" s="318"/>
      <c r="EM70" s="318"/>
      <c r="EN70" s="318"/>
      <c r="EO70" s="318"/>
      <c r="EP70" s="318"/>
      <c r="EQ70" s="318"/>
      <c r="ER70" s="318"/>
      <c r="ES70" s="318"/>
      <c r="ET70" s="318"/>
      <c r="EU70" s="318"/>
      <c r="EV70" s="318"/>
      <c r="EW70" s="318"/>
      <c r="EX70" s="318"/>
      <c r="EY70" s="318"/>
      <c r="EZ70" s="318"/>
      <c r="FA70" s="318"/>
      <c r="FB70" s="318"/>
      <c r="FC70" s="318"/>
      <c r="FD70" s="318"/>
      <c r="FE70" s="318"/>
      <c r="FF70" s="318"/>
      <c r="FG70" s="318"/>
      <c r="FH70" s="318"/>
      <c r="FI70" s="318"/>
      <c r="FJ70" s="318"/>
      <c r="FK70" s="318"/>
      <c r="FL70" s="318"/>
      <c r="FM70" s="318"/>
      <c r="FN70" s="318"/>
      <c r="FO70" s="318"/>
      <c r="FP70" s="318"/>
      <c r="FQ70" s="318"/>
      <c r="FR70" s="318"/>
      <c r="FS70" s="318"/>
      <c r="FT70" s="318"/>
      <c r="FU70" s="318"/>
      <c r="FV70" s="318"/>
      <c r="FW70" s="318"/>
      <c r="FX70" s="318"/>
      <c r="FY70" s="318"/>
      <c r="FZ70" s="318"/>
      <c r="GA70" s="318"/>
      <c r="GB70" s="318"/>
      <c r="GC70" s="318"/>
    </row>
    <row r="71" spans="1:185" ht="13.2" x14ac:dyDescent="0.25">
      <c r="B71" s="464"/>
      <c r="C71" s="464"/>
      <c r="D71" s="464"/>
      <c r="E71" s="464"/>
      <c r="F71" s="464"/>
      <c r="G71" s="464"/>
      <c r="H71" s="464"/>
      <c r="I71" s="464"/>
      <c r="J71" s="464"/>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8"/>
      <c r="AS71" s="318"/>
      <c r="AT71" s="318"/>
      <c r="AU71" s="318"/>
      <c r="AV71" s="318"/>
      <c r="AW71" s="318"/>
      <c r="AX71" s="318"/>
      <c r="AY71" s="318"/>
      <c r="AZ71" s="318"/>
      <c r="BA71" s="318"/>
      <c r="BB71" s="318"/>
      <c r="BC71" s="318"/>
      <c r="BD71" s="318"/>
      <c r="BE71" s="318"/>
      <c r="BF71" s="318"/>
      <c r="BG71" s="318"/>
      <c r="BH71" s="318"/>
      <c r="BI71" s="318"/>
      <c r="BJ71" s="318"/>
      <c r="BK71" s="318"/>
      <c r="BL71" s="318"/>
      <c r="BM71" s="318"/>
      <c r="BN71" s="318"/>
      <c r="BO71" s="318"/>
      <c r="BP71" s="318"/>
      <c r="BQ71" s="318"/>
      <c r="BR71" s="318"/>
      <c r="BS71" s="318"/>
      <c r="BT71" s="318"/>
      <c r="BU71" s="318"/>
      <c r="BV71" s="318"/>
      <c r="BW71" s="318"/>
      <c r="BX71" s="318"/>
      <c r="BY71" s="318"/>
      <c r="BZ71" s="318"/>
      <c r="CA71" s="318"/>
      <c r="CB71" s="318"/>
      <c r="CC71" s="318"/>
      <c r="CD71" s="318"/>
      <c r="CE71" s="318"/>
      <c r="CF71" s="318"/>
      <c r="CG71" s="318"/>
      <c r="CH71" s="318"/>
      <c r="CI71" s="318"/>
      <c r="CJ71" s="318"/>
      <c r="CK71" s="318"/>
      <c r="CL71" s="318"/>
      <c r="CM71" s="318"/>
      <c r="CN71" s="318"/>
      <c r="CO71" s="318"/>
      <c r="CP71" s="318"/>
      <c r="CQ71" s="318"/>
      <c r="CR71" s="318"/>
      <c r="CS71" s="318"/>
      <c r="CT71" s="318"/>
      <c r="CU71" s="318"/>
      <c r="CV71" s="318"/>
      <c r="CW71" s="318"/>
      <c r="CX71" s="318"/>
      <c r="CY71" s="318"/>
      <c r="CZ71" s="318"/>
      <c r="DA71" s="318"/>
      <c r="DB71" s="318"/>
      <c r="DC71" s="318"/>
      <c r="DD71" s="318"/>
      <c r="DE71" s="318"/>
      <c r="DF71" s="318"/>
      <c r="DG71" s="318"/>
      <c r="DH71" s="318"/>
      <c r="DI71" s="318"/>
      <c r="DJ71" s="318"/>
      <c r="DK71" s="318"/>
      <c r="DL71" s="318"/>
      <c r="DM71" s="318"/>
      <c r="DN71" s="318"/>
      <c r="DO71" s="318"/>
      <c r="DP71" s="318"/>
      <c r="DQ71" s="318"/>
      <c r="DR71" s="318"/>
      <c r="DS71" s="318"/>
      <c r="DT71" s="318"/>
      <c r="DU71" s="318"/>
      <c r="DV71" s="318"/>
      <c r="DW71" s="318"/>
      <c r="DX71" s="318"/>
      <c r="DY71" s="318"/>
      <c r="DZ71" s="318"/>
      <c r="EA71" s="318"/>
      <c r="EB71" s="318"/>
      <c r="EC71" s="318"/>
      <c r="ED71" s="318"/>
      <c r="EE71" s="318"/>
      <c r="EF71" s="318"/>
      <c r="EG71" s="318"/>
      <c r="EH71" s="318"/>
      <c r="EI71" s="318"/>
      <c r="EJ71" s="318"/>
      <c r="EK71" s="318"/>
      <c r="EL71" s="318"/>
      <c r="EM71" s="318"/>
      <c r="EN71" s="318"/>
      <c r="EO71" s="318"/>
      <c r="EP71" s="318"/>
      <c r="EQ71" s="318"/>
      <c r="ER71" s="318"/>
      <c r="ES71" s="318"/>
      <c r="ET71" s="318"/>
      <c r="EU71" s="318"/>
      <c r="EV71" s="318"/>
      <c r="EW71" s="318"/>
      <c r="EX71" s="318"/>
      <c r="EY71" s="318"/>
      <c r="EZ71" s="318"/>
      <c r="FA71" s="318"/>
      <c r="FB71" s="318"/>
      <c r="FC71" s="318"/>
      <c r="FD71" s="318"/>
      <c r="FE71" s="318"/>
      <c r="FF71" s="318"/>
      <c r="FG71" s="318"/>
      <c r="FH71" s="318"/>
      <c r="FI71" s="318"/>
      <c r="FJ71" s="318"/>
      <c r="FK71" s="318"/>
      <c r="FL71" s="318"/>
      <c r="FM71" s="318"/>
      <c r="FN71" s="318"/>
      <c r="FO71" s="318"/>
      <c r="FP71" s="318"/>
      <c r="FQ71" s="318"/>
      <c r="FR71" s="318"/>
      <c r="FS71" s="318"/>
      <c r="FT71" s="318"/>
      <c r="FU71" s="318"/>
      <c r="FV71" s="318"/>
      <c r="FW71" s="318"/>
      <c r="FX71" s="318"/>
      <c r="FY71" s="318"/>
      <c r="FZ71" s="318"/>
      <c r="GA71" s="318"/>
      <c r="GB71" s="318"/>
      <c r="GC71" s="318"/>
    </row>
    <row r="72" spans="1:185" s="312" customFormat="1" ht="13.2" x14ac:dyDescent="0.25">
      <c r="B72" s="464"/>
      <c r="C72" s="464"/>
      <c r="D72" s="464"/>
      <c r="E72" s="464"/>
      <c r="F72" s="464"/>
      <c r="G72" s="464"/>
      <c r="H72" s="464"/>
      <c r="I72" s="464"/>
      <c r="J72" s="464"/>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316"/>
      <c r="BA72" s="316"/>
      <c r="BB72" s="316"/>
      <c r="BC72" s="316"/>
      <c r="BD72" s="316"/>
      <c r="BE72" s="316"/>
      <c r="BF72" s="316"/>
      <c r="BG72" s="316"/>
      <c r="BH72" s="316"/>
      <c r="BI72" s="316"/>
      <c r="BJ72" s="316"/>
      <c r="BK72" s="316"/>
      <c r="BL72" s="316"/>
      <c r="BM72" s="316"/>
      <c r="BN72" s="316"/>
      <c r="BO72" s="316"/>
      <c r="BP72" s="316"/>
      <c r="BQ72" s="316"/>
      <c r="BR72" s="316"/>
      <c r="BS72" s="316"/>
      <c r="BT72" s="316"/>
      <c r="BU72" s="316"/>
      <c r="BV72" s="316"/>
      <c r="BW72" s="316"/>
      <c r="BX72" s="316"/>
      <c r="BY72" s="316"/>
      <c r="BZ72" s="316"/>
      <c r="CA72" s="316"/>
      <c r="CB72" s="316"/>
      <c r="CC72" s="316"/>
      <c r="CD72" s="316"/>
      <c r="CE72" s="316"/>
      <c r="CF72" s="316"/>
      <c r="CG72" s="316"/>
      <c r="CH72" s="316"/>
      <c r="CI72" s="316"/>
      <c r="CJ72" s="316"/>
      <c r="CK72" s="316"/>
      <c r="CL72" s="316"/>
      <c r="CM72" s="316"/>
      <c r="CN72" s="316"/>
      <c r="CO72" s="316"/>
      <c r="CP72" s="316"/>
      <c r="CQ72" s="316"/>
      <c r="CR72" s="316"/>
      <c r="CS72" s="316"/>
      <c r="CT72" s="316"/>
      <c r="CU72" s="316"/>
      <c r="CV72" s="316"/>
      <c r="CW72" s="316"/>
      <c r="CX72" s="316"/>
      <c r="CY72" s="316"/>
      <c r="CZ72" s="316"/>
      <c r="DA72" s="316"/>
      <c r="DB72" s="316"/>
      <c r="DC72" s="316"/>
      <c r="DD72" s="316"/>
      <c r="DE72" s="316"/>
      <c r="DF72" s="316"/>
      <c r="DG72" s="316"/>
      <c r="DH72" s="316"/>
      <c r="DI72" s="316"/>
      <c r="DJ72" s="316"/>
      <c r="DK72" s="316"/>
      <c r="DL72" s="316"/>
      <c r="DM72" s="316"/>
      <c r="DN72" s="316"/>
      <c r="DO72" s="316"/>
      <c r="DP72" s="316"/>
      <c r="DQ72" s="316"/>
      <c r="DR72" s="316"/>
      <c r="DS72" s="316"/>
      <c r="DT72" s="316"/>
      <c r="DU72" s="316"/>
      <c r="DV72" s="316"/>
      <c r="DW72" s="316"/>
      <c r="DX72" s="316"/>
      <c r="DY72" s="316"/>
      <c r="DZ72" s="316"/>
      <c r="EA72" s="316"/>
      <c r="EB72" s="316"/>
      <c r="EC72" s="316"/>
      <c r="ED72" s="316"/>
      <c r="EE72" s="316"/>
      <c r="EF72" s="316"/>
      <c r="EG72" s="316"/>
      <c r="EH72" s="316"/>
      <c r="EI72" s="316"/>
      <c r="EJ72" s="316"/>
      <c r="EK72" s="316"/>
      <c r="EL72" s="316"/>
      <c r="EM72" s="316"/>
      <c r="EN72" s="316"/>
      <c r="EO72" s="316"/>
      <c r="EP72" s="316"/>
      <c r="EQ72" s="316"/>
      <c r="ER72" s="316"/>
      <c r="ES72" s="316"/>
      <c r="ET72" s="316"/>
      <c r="EU72" s="316"/>
      <c r="EV72" s="316"/>
      <c r="EW72" s="316"/>
      <c r="EX72" s="316"/>
      <c r="EY72" s="316"/>
      <c r="EZ72" s="316"/>
      <c r="FA72" s="316"/>
      <c r="FB72" s="316"/>
      <c r="FC72" s="316"/>
      <c r="FD72" s="316"/>
      <c r="FE72" s="316"/>
      <c r="FF72" s="316"/>
      <c r="FG72" s="316"/>
      <c r="FH72" s="316"/>
      <c r="FI72" s="316"/>
      <c r="FJ72" s="316"/>
      <c r="FK72" s="316"/>
      <c r="FL72" s="316"/>
      <c r="FM72" s="316"/>
      <c r="FN72" s="316"/>
      <c r="FO72" s="316"/>
      <c r="FP72" s="316"/>
      <c r="FQ72" s="316"/>
      <c r="FR72" s="316"/>
      <c r="FS72" s="316"/>
      <c r="FT72" s="316"/>
      <c r="FU72" s="316"/>
      <c r="FV72" s="316"/>
      <c r="FW72" s="316"/>
      <c r="FX72" s="316"/>
      <c r="FY72" s="316"/>
      <c r="FZ72" s="316"/>
      <c r="GA72" s="316"/>
      <c r="GB72" s="316"/>
      <c r="GC72" s="316"/>
    </row>
    <row r="73" spans="1:185" s="312" customFormat="1" ht="13.2" x14ac:dyDescent="0.25">
      <c r="B73" s="464"/>
      <c r="C73" s="464"/>
      <c r="D73" s="464"/>
      <c r="E73" s="464"/>
      <c r="F73" s="464"/>
      <c r="G73" s="464"/>
      <c r="H73" s="464"/>
      <c r="I73" s="464"/>
      <c r="J73" s="464"/>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6"/>
      <c r="AY73" s="316"/>
      <c r="AZ73" s="316"/>
      <c r="BA73" s="316"/>
      <c r="BB73" s="316"/>
      <c r="BC73" s="316"/>
      <c r="BD73" s="316"/>
      <c r="BE73" s="316"/>
      <c r="BF73" s="316"/>
      <c r="BG73" s="316"/>
      <c r="BH73" s="316"/>
      <c r="BI73" s="316"/>
      <c r="BJ73" s="316"/>
      <c r="BK73" s="316"/>
      <c r="BL73" s="316"/>
      <c r="BM73" s="316"/>
      <c r="BN73" s="316"/>
      <c r="BO73" s="316"/>
      <c r="BP73" s="316"/>
      <c r="BQ73" s="316"/>
      <c r="BR73" s="316"/>
      <c r="BS73" s="316"/>
      <c r="BT73" s="316"/>
      <c r="BU73" s="316"/>
      <c r="BV73" s="316"/>
      <c r="BW73" s="316"/>
      <c r="BX73" s="316"/>
      <c r="BY73" s="316"/>
      <c r="BZ73" s="316"/>
      <c r="CA73" s="316"/>
      <c r="CB73" s="316"/>
      <c r="CC73" s="316"/>
      <c r="CD73" s="316"/>
      <c r="CE73" s="316"/>
      <c r="CF73" s="316"/>
      <c r="CG73" s="316"/>
      <c r="CH73" s="316"/>
      <c r="CI73" s="316"/>
      <c r="CJ73" s="316"/>
      <c r="CK73" s="316"/>
      <c r="CL73" s="316"/>
      <c r="CM73" s="316"/>
      <c r="CN73" s="316"/>
      <c r="CO73" s="316"/>
      <c r="CP73" s="316"/>
      <c r="CQ73" s="316"/>
      <c r="CR73" s="316"/>
      <c r="CS73" s="316"/>
      <c r="CT73" s="316"/>
      <c r="CU73" s="316"/>
      <c r="CV73" s="316"/>
      <c r="CW73" s="316"/>
      <c r="CX73" s="316"/>
      <c r="CY73" s="316"/>
      <c r="CZ73" s="316"/>
      <c r="DA73" s="316"/>
      <c r="DB73" s="316"/>
      <c r="DC73" s="316"/>
      <c r="DD73" s="316"/>
      <c r="DE73" s="316"/>
      <c r="DF73" s="316"/>
      <c r="DG73" s="316"/>
      <c r="DH73" s="316"/>
      <c r="DI73" s="316"/>
      <c r="DJ73" s="316"/>
      <c r="DK73" s="316"/>
      <c r="DL73" s="316"/>
      <c r="DM73" s="316"/>
      <c r="DN73" s="316"/>
      <c r="DO73" s="316"/>
      <c r="DP73" s="316"/>
      <c r="DQ73" s="316"/>
      <c r="DR73" s="316"/>
      <c r="DS73" s="316"/>
      <c r="DT73" s="316"/>
      <c r="DU73" s="316"/>
      <c r="DV73" s="316"/>
      <c r="DW73" s="316"/>
      <c r="DX73" s="316"/>
      <c r="DY73" s="316"/>
      <c r="DZ73" s="316"/>
      <c r="EA73" s="316"/>
      <c r="EB73" s="316"/>
      <c r="EC73" s="316"/>
      <c r="ED73" s="316"/>
      <c r="EE73" s="316"/>
      <c r="EF73" s="316"/>
      <c r="EG73" s="316"/>
      <c r="EH73" s="316"/>
      <c r="EI73" s="316"/>
      <c r="EJ73" s="316"/>
      <c r="EK73" s="316"/>
      <c r="EL73" s="316"/>
      <c r="EM73" s="316"/>
      <c r="EN73" s="316"/>
      <c r="EO73" s="316"/>
      <c r="EP73" s="316"/>
      <c r="EQ73" s="316"/>
      <c r="ER73" s="316"/>
      <c r="ES73" s="316"/>
      <c r="ET73" s="316"/>
      <c r="EU73" s="316"/>
      <c r="EV73" s="316"/>
      <c r="EW73" s="316"/>
      <c r="EX73" s="316"/>
      <c r="EY73" s="316"/>
      <c r="EZ73" s="316"/>
      <c r="FA73" s="316"/>
      <c r="FB73" s="316"/>
      <c r="FC73" s="316"/>
      <c r="FD73" s="316"/>
      <c r="FE73" s="316"/>
      <c r="FF73" s="316"/>
      <c r="FG73" s="316"/>
      <c r="FH73" s="316"/>
      <c r="FI73" s="316"/>
      <c r="FJ73" s="316"/>
      <c r="FK73" s="316"/>
      <c r="FL73" s="316"/>
      <c r="FM73" s="316"/>
      <c r="FN73" s="316"/>
      <c r="FO73" s="316"/>
      <c r="FP73" s="316"/>
      <c r="FQ73" s="316"/>
      <c r="FR73" s="316"/>
      <c r="FS73" s="316"/>
      <c r="FT73" s="316"/>
      <c r="FU73" s="316"/>
      <c r="FV73" s="316"/>
      <c r="FW73" s="316"/>
      <c r="FX73" s="316"/>
      <c r="FY73" s="316"/>
      <c r="FZ73" s="316"/>
      <c r="GA73" s="316"/>
      <c r="GB73" s="316"/>
      <c r="GC73" s="316"/>
    </row>
    <row r="74" spans="1:185" ht="13.2" x14ac:dyDescent="0.25">
      <c r="B74" s="464"/>
      <c r="C74" s="464"/>
      <c r="D74" s="464"/>
      <c r="E74" s="464"/>
      <c r="F74" s="464"/>
      <c r="G74" s="464"/>
      <c r="H74" s="464"/>
      <c r="I74" s="464"/>
      <c r="J74" s="464"/>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8"/>
      <c r="AS74" s="318"/>
      <c r="AT74" s="318"/>
      <c r="AU74" s="318"/>
      <c r="AV74" s="318"/>
      <c r="AW74" s="318"/>
      <c r="AX74" s="318"/>
      <c r="AY74" s="318"/>
      <c r="AZ74" s="318"/>
      <c r="BA74" s="318"/>
      <c r="BB74" s="318"/>
      <c r="BC74" s="318"/>
      <c r="BD74" s="318"/>
      <c r="BE74" s="318"/>
      <c r="BF74" s="318"/>
      <c r="BG74" s="318"/>
      <c r="BH74" s="318"/>
      <c r="BI74" s="318"/>
      <c r="BJ74" s="318"/>
      <c r="BK74" s="318"/>
      <c r="BL74" s="318"/>
      <c r="BM74" s="318"/>
      <c r="BN74" s="318"/>
      <c r="BO74" s="318"/>
      <c r="BP74" s="318"/>
      <c r="BQ74" s="318"/>
      <c r="BR74" s="318"/>
      <c r="BS74" s="318"/>
      <c r="BT74" s="318"/>
      <c r="BU74" s="318"/>
      <c r="BV74" s="318"/>
      <c r="BW74" s="318"/>
      <c r="BX74" s="318"/>
      <c r="BY74" s="318"/>
      <c r="BZ74" s="318"/>
      <c r="CA74" s="318"/>
      <c r="CB74" s="318"/>
      <c r="CC74" s="318"/>
      <c r="CD74" s="318"/>
      <c r="CE74" s="318"/>
      <c r="CF74" s="318"/>
      <c r="CG74" s="318"/>
      <c r="CH74" s="318"/>
      <c r="CI74" s="318"/>
      <c r="CJ74" s="318"/>
      <c r="CK74" s="318"/>
      <c r="CL74" s="318"/>
      <c r="CM74" s="318"/>
      <c r="CN74" s="318"/>
      <c r="CO74" s="318"/>
      <c r="CP74" s="318"/>
      <c r="CQ74" s="318"/>
      <c r="CR74" s="318"/>
      <c r="CS74" s="318"/>
      <c r="CT74" s="318"/>
      <c r="CU74" s="318"/>
      <c r="CV74" s="318"/>
      <c r="CW74" s="318"/>
      <c r="CX74" s="318"/>
      <c r="CY74" s="318"/>
      <c r="CZ74" s="318"/>
      <c r="DA74" s="318"/>
      <c r="DB74" s="318"/>
      <c r="DC74" s="318"/>
      <c r="DD74" s="318"/>
      <c r="DE74" s="318"/>
      <c r="DF74" s="318"/>
      <c r="DG74" s="318"/>
      <c r="DH74" s="318"/>
      <c r="DI74" s="318"/>
      <c r="DJ74" s="318"/>
      <c r="DK74" s="318"/>
      <c r="DL74" s="318"/>
      <c r="DM74" s="318"/>
      <c r="DN74" s="318"/>
      <c r="DO74" s="318"/>
      <c r="DP74" s="318"/>
      <c r="DQ74" s="318"/>
      <c r="DR74" s="318"/>
      <c r="DS74" s="318"/>
      <c r="DT74" s="318"/>
      <c r="DU74" s="318"/>
      <c r="DV74" s="318"/>
      <c r="DW74" s="318"/>
      <c r="DX74" s="318"/>
      <c r="DY74" s="318"/>
      <c r="DZ74" s="318"/>
      <c r="EA74" s="318"/>
      <c r="EB74" s="318"/>
      <c r="EC74" s="318"/>
      <c r="ED74" s="318"/>
      <c r="EE74" s="318"/>
      <c r="EF74" s="318"/>
      <c r="EG74" s="318"/>
      <c r="EH74" s="318"/>
      <c r="EI74" s="318"/>
      <c r="EJ74" s="318"/>
      <c r="EK74" s="318"/>
      <c r="EL74" s="318"/>
      <c r="EM74" s="318"/>
      <c r="EN74" s="318"/>
      <c r="EO74" s="318"/>
      <c r="EP74" s="318"/>
      <c r="EQ74" s="318"/>
      <c r="ER74" s="318"/>
      <c r="ES74" s="318"/>
      <c r="ET74" s="318"/>
      <c r="EU74" s="318"/>
      <c r="EV74" s="318"/>
      <c r="EW74" s="318"/>
      <c r="EX74" s="318"/>
      <c r="EY74" s="318"/>
      <c r="EZ74" s="318"/>
      <c r="FA74" s="318"/>
      <c r="FB74" s="318"/>
      <c r="FC74" s="318"/>
      <c r="FD74" s="318"/>
      <c r="FE74" s="318"/>
      <c r="FF74" s="318"/>
      <c r="FG74" s="318"/>
      <c r="FH74" s="318"/>
      <c r="FI74" s="318"/>
      <c r="FJ74" s="318"/>
      <c r="FK74" s="318"/>
      <c r="FL74" s="318"/>
      <c r="FM74" s="318"/>
      <c r="FN74" s="318"/>
      <c r="FO74" s="318"/>
      <c r="FP74" s="318"/>
      <c r="FQ74" s="318"/>
      <c r="FR74" s="318"/>
      <c r="FS74" s="318"/>
      <c r="FT74" s="318"/>
      <c r="FU74" s="318"/>
      <c r="FV74" s="318"/>
      <c r="FW74" s="318"/>
      <c r="FX74" s="318"/>
      <c r="FY74" s="318"/>
      <c r="FZ74" s="318"/>
      <c r="GA74" s="318"/>
      <c r="GB74" s="318"/>
      <c r="GC74" s="318"/>
    </row>
    <row r="75" spans="1:185" ht="15.6" x14ac:dyDescent="0.3">
      <c r="B75" s="464"/>
      <c r="C75" s="464"/>
      <c r="D75" s="464"/>
      <c r="E75" s="464"/>
      <c r="F75" s="464"/>
      <c r="G75" s="464"/>
      <c r="H75" s="464"/>
      <c r="I75" s="464"/>
      <c r="J75" s="464"/>
      <c r="K75" s="318"/>
      <c r="L75" s="318"/>
      <c r="M75" s="318"/>
      <c r="N75" s="318"/>
      <c r="O75" s="318"/>
      <c r="P75" s="318"/>
      <c r="Q75" s="318"/>
      <c r="R75" s="318"/>
      <c r="S75" s="318"/>
      <c r="T75" s="318"/>
      <c r="U75" s="318"/>
      <c r="V75" s="318"/>
      <c r="W75" s="318"/>
      <c r="X75" s="318"/>
      <c r="Y75" s="319"/>
      <c r="Z75" s="318"/>
      <c r="AA75" s="318"/>
      <c r="AB75" s="318"/>
      <c r="AC75" s="318"/>
      <c r="AD75" s="318"/>
      <c r="AE75" s="318"/>
      <c r="AF75" s="318"/>
      <c r="AG75" s="318"/>
      <c r="AH75" s="318"/>
      <c r="AI75" s="318"/>
      <c r="AJ75" s="318"/>
      <c r="AK75" s="318"/>
      <c r="AL75" s="318"/>
      <c r="AM75" s="318"/>
      <c r="AN75" s="318"/>
      <c r="AO75" s="318"/>
      <c r="AP75" s="318"/>
      <c r="AQ75" s="318"/>
      <c r="AR75" s="318"/>
      <c r="AS75" s="318"/>
      <c r="AT75" s="318"/>
      <c r="AU75" s="318"/>
      <c r="AV75" s="318"/>
      <c r="AW75" s="318"/>
      <c r="AX75" s="318"/>
      <c r="AY75" s="318"/>
      <c r="AZ75" s="318"/>
      <c r="BA75" s="318"/>
      <c r="BB75" s="318"/>
      <c r="BC75" s="318"/>
      <c r="BD75" s="318"/>
      <c r="BE75" s="318"/>
      <c r="BF75" s="318"/>
      <c r="BG75" s="318"/>
      <c r="BH75" s="318"/>
      <c r="BI75" s="318"/>
      <c r="BJ75" s="318"/>
      <c r="BK75" s="318"/>
      <c r="BL75" s="318"/>
      <c r="BM75" s="318"/>
      <c r="BN75" s="318"/>
      <c r="BO75" s="318"/>
      <c r="BP75" s="318"/>
      <c r="BQ75" s="318"/>
      <c r="BR75" s="318"/>
      <c r="BS75" s="318"/>
      <c r="BT75" s="318"/>
      <c r="BU75" s="318"/>
      <c r="BV75" s="318"/>
      <c r="BW75" s="318"/>
      <c r="BX75" s="318"/>
      <c r="BY75" s="318"/>
      <c r="BZ75" s="318"/>
      <c r="CA75" s="318"/>
      <c r="CB75" s="318"/>
      <c r="CC75" s="318"/>
      <c r="CD75" s="318"/>
      <c r="CE75" s="318"/>
      <c r="CF75" s="318"/>
      <c r="CG75" s="318"/>
      <c r="CH75" s="318"/>
      <c r="CI75" s="318"/>
      <c r="CJ75" s="318"/>
      <c r="CK75" s="318"/>
      <c r="CL75" s="318"/>
      <c r="CM75" s="318"/>
      <c r="CN75" s="318"/>
      <c r="CO75" s="318"/>
      <c r="CP75" s="318"/>
      <c r="CQ75" s="318"/>
      <c r="CR75" s="318"/>
      <c r="CS75" s="318"/>
      <c r="CT75" s="318"/>
      <c r="CU75" s="318"/>
      <c r="CV75" s="318"/>
      <c r="CW75" s="318"/>
      <c r="CX75" s="318"/>
      <c r="CY75" s="318"/>
      <c r="CZ75" s="318"/>
      <c r="DA75" s="318"/>
      <c r="DB75" s="318"/>
      <c r="DC75" s="318"/>
      <c r="DD75" s="318"/>
      <c r="DE75" s="318"/>
      <c r="DF75" s="318"/>
      <c r="DG75" s="318"/>
      <c r="DH75" s="318"/>
      <c r="DI75" s="318"/>
      <c r="DJ75" s="318"/>
      <c r="DK75" s="318"/>
      <c r="DL75" s="318"/>
      <c r="DM75" s="318"/>
      <c r="DN75" s="318"/>
      <c r="DO75" s="318"/>
      <c r="DP75" s="318"/>
      <c r="DQ75" s="318"/>
      <c r="DR75" s="318"/>
      <c r="DS75" s="318"/>
      <c r="DT75" s="318"/>
      <c r="DU75" s="318"/>
      <c r="DV75" s="318"/>
      <c r="DW75" s="318"/>
      <c r="DX75" s="318"/>
      <c r="DY75" s="318"/>
      <c r="DZ75" s="318"/>
      <c r="EA75" s="318"/>
      <c r="EB75" s="318"/>
      <c r="EC75" s="318"/>
      <c r="ED75" s="318"/>
      <c r="EE75" s="318"/>
      <c r="EF75" s="318"/>
      <c r="EG75" s="318"/>
      <c r="EH75" s="318"/>
      <c r="EI75" s="318"/>
      <c r="EJ75" s="318"/>
      <c r="EK75" s="318"/>
      <c r="EL75" s="318"/>
      <c r="EM75" s="318"/>
      <c r="EN75" s="318"/>
      <c r="EO75" s="318"/>
      <c r="EP75" s="318"/>
      <c r="EQ75" s="318"/>
      <c r="ER75" s="318"/>
      <c r="ES75" s="318"/>
      <c r="ET75" s="318"/>
      <c r="EU75" s="318"/>
      <c r="EV75" s="318"/>
      <c r="EW75" s="318"/>
      <c r="EX75" s="318"/>
      <c r="EY75" s="318"/>
      <c r="EZ75" s="318"/>
      <c r="FA75" s="318"/>
      <c r="FB75" s="318"/>
      <c r="FC75" s="318"/>
      <c r="FD75" s="318"/>
      <c r="FE75" s="318"/>
      <c r="FF75" s="318"/>
      <c r="FG75" s="318"/>
      <c r="FH75" s="318"/>
      <c r="FI75" s="318"/>
      <c r="FJ75" s="318"/>
      <c r="FK75" s="318"/>
      <c r="FL75" s="318"/>
      <c r="FM75" s="318"/>
      <c r="FN75" s="318"/>
      <c r="FO75" s="318"/>
      <c r="FP75" s="318"/>
      <c r="FQ75" s="318"/>
      <c r="FR75" s="318"/>
      <c r="FS75" s="318"/>
      <c r="FT75" s="318"/>
      <c r="FU75" s="318"/>
      <c r="FV75" s="318"/>
      <c r="FW75" s="318"/>
      <c r="FX75" s="318"/>
      <c r="FY75" s="318"/>
      <c r="FZ75" s="318"/>
      <c r="GA75" s="318"/>
      <c r="GB75" s="318"/>
      <c r="GC75" s="318"/>
    </row>
    <row r="76" spans="1:185" ht="13.8" x14ac:dyDescent="0.25">
      <c r="B76" s="464"/>
      <c r="C76" s="464"/>
      <c r="D76" s="464"/>
      <c r="E76" s="464"/>
      <c r="F76" s="464"/>
      <c r="G76" s="464"/>
      <c r="H76" s="464"/>
      <c r="I76" s="464"/>
      <c r="J76" s="464"/>
      <c r="K76" s="318"/>
      <c r="L76" s="318"/>
      <c r="M76" s="318"/>
      <c r="N76" s="318"/>
      <c r="O76" s="318"/>
      <c r="P76" s="318"/>
      <c r="Q76" s="318"/>
      <c r="R76" s="318"/>
      <c r="S76" s="318"/>
      <c r="T76" s="318"/>
      <c r="U76" s="318"/>
      <c r="V76" s="318"/>
      <c r="W76" s="318"/>
      <c r="X76" s="318"/>
      <c r="Y76" s="320" t="s">
        <v>46</v>
      </c>
      <c r="Z76" s="318"/>
      <c r="AA76" s="318"/>
      <c r="AB76" s="318"/>
      <c r="AC76" s="318"/>
      <c r="AD76" s="318"/>
      <c r="AE76" s="318"/>
      <c r="AF76" s="318"/>
      <c r="AG76" s="318"/>
      <c r="AH76" s="318"/>
      <c r="AI76" s="318"/>
      <c r="AJ76" s="318"/>
      <c r="AK76" s="318"/>
      <c r="AL76" s="318"/>
      <c r="AM76" s="318"/>
      <c r="AN76" s="318"/>
      <c r="AO76" s="318"/>
      <c r="AP76" s="318"/>
      <c r="AQ76" s="318"/>
      <c r="AR76" s="318"/>
      <c r="AS76" s="318"/>
      <c r="AT76" s="318"/>
      <c r="AU76" s="318"/>
      <c r="AV76" s="318"/>
      <c r="AW76" s="318"/>
      <c r="AX76" s="318"/>
      <c r="AY76" s="318"/>
      <c r="AZ76" s="318"/>
      <c r="BA76" s="318"/>
      <c r="BB76" s="318"/>
      <c r="BC76" s="318"/>
      <c r="BD76" s="318"/>
      <c r="BE76" s="318"/>
      <c r="BF76" s="318"/>
      <c r="BG76" s="318"/>
      <c r="BH76" s="318"/>
      <c r="BI76" s="318"/>
      <c r="BJ76" s="318"/>
      <c r="BK76" s="318"/>
      <c r="BL76" s="318"/>
      <c r="BM76" s="318"/>
      <c r="BN76" s="318"/>
      <c r="BO76" s="318"/>
      <c r="BP76" s="318"/>
      <c r="BQ76" s="318"/>
      <c r="BR76" s="318"/>
      <c r="BS76" s="318"/>
      <c r="BT76" s="318"/>
      <c r="BU76" s="318"/>
      <c r="BV76" s="318"/>
      <c r="BW76" s="318"/>
      <c r="BX76" s="318"/>
      <c r="BY76" s="318"/>
      <c r="BZ76" s="318"/>
      <c r="CA76" s="318"/>
      <c r="CB76" s="318"/>
      <c r="CC76" s="318"/>
      <c r="CD76" s="318"/>
      <c r="CE76" s="318"/>
      <c r="CF76" s="318"/>
      <c r="CG76" s="318"/>
      <c r="CH76" s="318"/>
      <c r="CI76" s="318"/>
      <c r="CJ76" s="318"/>
      <c r="CK76" s="318"/>
      <c r="CL76" s="318"/>
      <c r="CM76" s="318"/>
      <c r="CN76" s="318"/>
      <c r="CO76" s="318"/>
      <c r="CP76" s="318"/>
      <c r="CQ76" s="318"/>
      <c r="CR76" s="318"/>
      <c r="CS76" s="318"/>
      <c r="CT76" s="318"/>
      <c r="CU76" s="318"/>
      <c r="CV76" s="318"/>
      <c r="CW76" s="318"/>
      <c r="CX76" s="318"/>
      <c r="CY76" s="318"/>
      <c r="CZ76" s="318"/>
      <c r="DA76" s="318"/>
      <c r="DB76" s="318"/>
      <c r="DC76" s="318"/>
      <c r="DD76" s="318"/>
      <c r="DE76" s="318"/>
      <c r="DF76" s="318"/>
      <c r="DG76" s="318"/>
      <c r="DH76" s="318"/>
      <c r="DI76" s="318"/>
      <c r="DJ76" s="318"/>
      <c r="DK76" s="318"/>
      <c r="DL76" s="318"/>
      <c r="DM76" s="318"/>
      <c r="DN76" s="318"/>
      <c r="DO76" s="318"/>
      <c r="DP76" s="318"/>
      <c r="DQ76" s="318"/>
      <c r="DR76" s="318"/>
      <c r="DS76" s="318"/>
      <c r="DT76" s="318"/>
      <c r="DU76" s="318"/>
      <c r="DV76" s="318"/>
      <c r="DW76" s="318"/>
      <c r="DX76" s="318"/>
      <c r="DY76" s="318"/>
      <c r="DZ76" s="318"/>
      <c r="EA76" s="318"/>
      <c r="EB76" s="318"/>
      <c r="EC76" s="318"/>
      <c r="ED76" s="318"/>
      <c r="EE76" s="318"/>
      <c r="EF76" s="318"/>
      <c r="EG76" s="318"/>
      <c r="EH76" s="318"/>
      <c r="EI76" s="318"/>
      <c r="EJ76" s="318"/>
      <c r="EK76" s="318"/>
      <c r="EL76" s="318"/>
      <c r="EM76" s="318"/>
      <c r="EN76" s="318"/>
      <c r="EO76" s="318"/>
      <c r="EP76" s="318"/>
      <c r="EQ76" s="318"/>
      <c r="ER76" s="318"/>
      <c r="ES76" s="318"/>
      <c r="ET76" s="318"/>
      <c r="EU76" s="318"/>
      <c r="EV76" s="318"/>
      <c r="EW76" s="318"/>
      <c r="EX76" s="318"/>
      <c r="EY76" s="318"/>
      <c r="EZ76" s="318"/>
      <c r="FA76" s="318"/>
      <c r="FB76" s="318"/>
      <c r="FC76" s="318"/>
      <c r="FD76" s="318"/>
      <c r="FE76" s="318"/>
      <c r="FF76" s="318"/>
      <c r="FG76" s="318"/>
      <c r="FH76" s="318"/>
      <c r="FI76" s="318"/>
      <c r="FJ76" s="318"/>
      <c r="FK76" s="318"/>
      <c r="FL76" s="318"/>
      <c r="FM76" s="318"/>
      <c r="FN76" s="318"/>
      <c r="FO76" s="318"/>
      <c r="FP76" s="318"/>
      <c r="FQ76" s="318"/>
      <c r="FR76" s="318"/>
      <c r="FS76" s="318"/>
      <c r="FT76" s="318"/>
      <c r="FU76" s="318"/>
      <c r="FV76" s="318"/>
      <c r="FW76" s="318"/>
      <c r="FX76" s="318"/>
      <c r="FY76" s="318"/>
      <c r="FZ76" s="318"/>
      <c r="GA76" s="318"/>
      <c r="GB76" s="318"/>
      <c r="GC76" s="318"/>
    </row>
    <row r="77" spans="1:185" ht="13.2" x14ac:dyDescent="0.25">
      <c r="B77" s="464"/>
      <c r="C77" s="464"/>
      <c r="D77" s="464"/>
      <c r="E77" s="464"/>
      <c r="F77" s="464"/>
      <c r="G77" s="464"/>
      <c r="H77" s="464"/>
      <c r="I77" s="464"/>
      <c r="J77" s="464"/>
      <c r="K77" s="318"/>
      <c r="L77" s="318"/>
      <c r="M77" s="318"/>
      <c r="N77" s="318"/>
      <c r="O77" s="318"/>
      <c r="P77" s="318"/>
      <c r="Q77" s="318"/>
      <c r="R77" s="318"/>
      <c r="S77" s="318"/>
      <c r="T77" s="318"/>
      <c r="U77" s="318"/>
      <c r="V77" s="318"/>
      <c r="W77" s="318"/>
      <c r="X77" s="318"/>
      <c r="Y77" s="318"/>
      <c r="Z77" s="318"/>
      <c r="AA77" s="318"/>
      <c r="AB77" s="318"/>
      <c r="AC77" s="318"/>
      <c r="AD77" s="318"/>
      <c r="AE77" s="318"/>
      <c r="AF77" s="318"/>
      <c r="AG77" s="318"/>
      <c r="AH77" s="318"/>
      <c r="AI77" s="318"/>
      <c r="AJ77" s="318"/>
      <c r="AK77" s="318"/>
      <c r="AL77" s="318"/>
      <c r="AM77" s="318"/>
      <c r="AN77" s="318"/>
      <c r="AO77" s="318"/>
      <c r="AP77" s="318"/>
      <c r="AQ77" s="318"/>
      <c r="AR77" s="318"/>
      <c r="AS77" s="318"/>
      <c r="AT77" s="318"/>
      <c r="AU77" s="318"/>
      <c r="AV77" s="318"/>
      <c r="AW77" s="318"/>
      <c r="AX77" s="318"/>
      <c r="AY77" s="318"/>
      <c r="AZ77" s="318"/>
      <c r="BA77" s="318"/>
      <c r="BB77" s="318"/>
      <c r="BC77" s="318"/>
      <c r="BD77" s="318"/>
      <c r="BE77" s="318"/>
      <c r="BF77" s="318"/>
      <c r="BG77" s="318"/>
      <c r="BH77" s="318"/>
      <c r="BI77" s="318"/>
      <c r="BJ77" s="318"/>
      <c r="BK77" s="318"/>
      <c r="BL77" s="318"/>
      <c r="BM77" s="318"/>
      <c r="BN77" s="318"/>
      <c r="BO77" s="318"/>
      <c r="BP77" s="318"/>
      <c r="BQ77" s="318"/>
      <c r="BR77" s="318"/>
      <c r="BS77" s="318"/>
      <c r="BT77" s="318"/>
      <c r="BU77" s="318"/>
      <c r="BV77" s="318"/>
      <c r="BW77" s="318"/>
      <c r="BX77" s="318"/>
      <c r="BY77" s="318"/>
      <c r="BZ77" s="318"/>
      <c r="CA77" s="318"/>
      <c r="CB77" s="318"/>
      <c r="CC77" s="318"/>
      <c r="CD77" s="318"/>
      <c r="CE77" s="318"/>
      <c r="CF77" s="318"/>
      <c r="CG77" s="318"/>
      <c r="CH77" s="318"/>
      <c r="CI77" s="318"/>
      <c r="CJ77" s="318"/>
      <c r="CK77" s="318"/>
      <c r="CL77" s="318"/>
      <c r="CM77" s="318"/>
      <c r="CN77" s="318"/>
      <c r="CO77" s="318"/>
      <c r="CP77" s="318"/>
      <c r="CQ77" s="318"/>
      <c r="CR77" s="318"/>
      <c r="CS77" s="318"/>
      <c r="CT77" s="318"/>
      <c r="CU77" s="318"/>
      <c r="CV77" s="318"/>
      <c r="CW77" s="318"/>
      <c r="CX77" s="318"/>
      <c r="CY77" s="318"/>
      <c r="CZ77" s="318"/>
      <c r="DA77" s="318"/>
      <c r="DB77" s="318"/>
      <c r="DC77" s="318"/>
      <c r="DD77" s="318"/>
      <c r="DE77" s="318"/>
      <c r="DF77" s="318"/>
      <c r="DG77" s="318"/>
      <c r="DH77" s="318"/>
      <c r="DI77" s="318"/>
      <c r="DJ77" s="318"/>
      <c r="DK77" s="318"/>
      <c r="DL77" s="318"/>
      <c r="DM77" s="318"/>
      <c r="DN77" s="318"/>
      <c r="DO77" s="318"/>
      <c r="DP77" s="318"/>
      <c r="DQ77" s="318"/>
      <c r="DR77" s="318"/>
      <c r="DS77" s="318"/>
      <c r="DT77" s="318"/>
      <c r="DU77" s="318"/>
      <c r="DV77" s="318"/>
      <c r="DW77" s="318"/>
      <c r="DX77" s="318"/>
      <c r="DY77" s="318"/>
      <c r="DZ77" s="318"/>
      <c r="EA77" s="318"/>
      <c r="EB77" s="318"/>
      <c r="EC77" s="318"/>
      <c r="ED77" s="318"/>
      <c r="EE77" s="318"/>
      <c r="EF77" s="318"/>
      <c r="EG77" s="318"/>
      <c r="EH77" s="318">
        <f>71.06/209</f>
        <v>0.34</v>
      </c>
      <c r="EI77" s="318"/>
      <c r="EJ77" s="318"/>
      <c r="EK77" s="318"/>
      <c r="EL77" s="318"/>
      <c r="EM77" s="318"/>
      <c r="EN77" s="318"/>
      <c r="EO77" s="318"/>
      <c r="EP77" s="318"/>
      <c r="EQ77" s="318"/>
      <c r="ER77" s="318"/>
      <c r="ES77" s="318"/>
      <c r="ET77" s="318"/>
      <c r="EU77" s="318"/>
      <c r="EV77" s="318"/>
      <c r="EW77" s="318"/>
      <c r="EX77" s="318"/>
      <c r="EY77" s="318"/>
      <c r="EZ77" s="318"/>
      <c r="FA77" s="318"/>
      <c r="FB77" s="318"/>
      <c r="FC77" s="318"/>
      <c r="FD77" s="318"/>
      <c r="FE77" s="318"/>
      <c r="FF77" s="318"/>
      <c r="FG77" s="318"/>
      <c r="FH77" s="318"/>
      <c r="FI77" s="318"/>
      <c r="FJ77" s="318"/>
      <c r="FK77" s="318"/>
      <c r="FL77" s="318"/>
      <c r="FM77" s="318"/>
      <c r="FN77" s="318"/>
      <c r="FO77" s="318"/>
      <c r="FP77" s="318"/>
      <c r="FQ77" s="318"/>
      <c r="FR77" s="318"/>
      <c r="FS77" s="318"/>
      <c r="FT77" s="318"/>
      <c r="FU77" s="318"/>
      <c r="FV77" s="318"/>
      <c r="FW77" s="318"/>
      <c r="FX77" s="318"/>
      <c r="FY77" s="318"/>
      <c r="FZ77" s="318"/>
      <c r="GA77" s="318"/>
      <c r="GB77" s="318"/>
      <c r="GC77" s="318"/>
    </row>
    <row r="78" spans="1:185" ht="13.2" x14ac:dyDescent="0.25">
      <c r="B78" s="464"/>
      <c r="C78" s="464"/>
      <c r="D78" s="464"/>
      <c r="E78" s="464"/>
      <c r="F78" s="464"/>
      <c r="G78" s="464"/>
      <c r="H78" s="464"/>
      <c r="I78" s="464"/>
      <c r="J78" s="464"/>
      <c r="K78" s="318"/>
      <c r="L78" s="318"/>
      <c r="M78" s="318"/>
      <c r="N78" s="318"/>
      <c r="O78" s="318"/>
      <c r="P78" s="318"/>
      <c r="Q78" s="318"/>
      <c r="R78" s="318"/>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8"/>
      <c r="BC78" s="318"/>
      <c r="BD78" s="318"/>
      <c r="BE78" s="318"/>
      <c r="BF78" s="318"/>
      <c r="BG78" s="318"/>
      <c r="BH78" s="318"/>
      <c r="BI78" s="318"/>
      <c r="BJ78" s="318"/>
      <c r="BK78" s="318"/>
      <c r="BL78" s="318"/>
      <c r="BM78" s="318"/>
      <c r="BN78" s="318"/>
      <c r="BO78" s="318"/>
      <c r="BP78" s="318"/>
      <c r="BQ78" s="318"/>
      <c r="BR78" s="318"/>
      <c r="BS78" s="318"/>
      <c r="BT78" s="318"/>
      <c r="BU78" s="318"/>
      <c r="BV78" s="318"/>
      <c r="BW78" s="318"/>
      <c r="BX78" s="318"/>
      <c r="BY78" s="318"/>
      <c r="BZ78" s="318"/>
      <c r="CA78" s="318"/>
      <c r="CB78" s="318"/>
      <c r="CC78" s="318"/>
      <c r="CD78" s="318"/>
      <c r="CE78" s="318"/>
      <c r="CF78" s="318"/>
      <c r="CG78" s="318"/>
      <c r="CH78" s="318"/>
      <c r="CI78" s="318"/>
      <c r="CJ78" s="318"/>
      <c r="CK78" s="318"/>
      <c r="CL78" s="318"/>
      <c r="CM78" s="318"/>
      <c r="CN78" s="318"/>
      <c r="CO78" s="318"/>
      <c r="CP78" s="318"/>
      <c r="CQ78" s="318"/>
      <c r="CR78" s="318"/>
      <c r="CS78" s="318"/>
      <c r="CT78" s="318"/>
      <c r="CU78" s="318"/>
      <c r="CV78" s="318"/>
      <c r="CW78" s="318"/>
      <c r="CX78" s="318"/>
      <c r="CY78" s="318"/>
      <c r="CZ78" s="318"/>
      <c r="DA78" s="318"/>
      <c r="DB78" s="318"/>
      <c r="DC78" s="318"/>
      <c r="DD78" s="318"/>
      <c r="DE78" s="318"/>
      <c r="DF78" s="318"/>
      <c r="DG78" s="318"/>
      <c r="DH78" s="318"/>
      <c r="DI78" s="318"/>
      <c r="DJ78" s="318"/>
      <c r="DK78" s="318"/>
      <c r="DL78" s="318"/>
      <c r="DM78" s="318"/>
      <c r="DN78" s="318"/>
      <c r="DO78" s="318"/>
      <c r="DP78" s="318"/>
      <c r="DQ78" s="318"/>
      <c r="DR78" s="318"/>
      <c r="DS78" s="318"/>
      <c r="DT78" s="318"/>
      <c r="DU78" s="318"/>
      <c r="DV78" s="318"/>
      <c r="DW78" s="318"/>
      <c r="DX78" s="318"/>
      <c r="DY78" s="318"/>
      <c r="DZ78" s="318"/>
      <c r="EA78" s="318"/>
      <c r="EB78" s="318"/>
      <c r="EC78" s="318"/>
      <c r="ED78" s="318"/>
      <c r="EE78" s="318"/>
      <c r="EF78" s="318"/>
      <c r="EG78" s="318"/>
      <c r="EH78" s="318"/>
      <c r="EI78" s="318"/>
      <c r="EJ78" s="318"/>
      <c r="EK78" s="318"/>
      <c r="EL78" s="318"/>
      <c r="EM78" s="318"/>
      <c r="EN78" s="318"/>
      <c r="EO78" s="318"/>
      <c r="EP78" s="318"/>
      <c r="EQ78" s="318"/>
      <c r="ER78" s="318"/>
      <c r="ES78" s="318"/>
      <c r="ET78" s="318"/>
      <c r="EU78" s="318"/>
      <c r="EV78" s="318"/>
      <c r="EW78" s="318"/>
      <c r="EX78" s="318"/>
      <c r="EY78" s="318"/>
      <c r="EZ78" s="318"/>
      <c r="FA78" s="318"/>
      <c r="FB78" s="318"/>
      <c r="FC78" s="318"/>
      <c r="FD78" s="318"/>
      <c r="FE78" s="318"/>
      <c r="FF78" s="318"/>
      <c r="FG78" s="318"/>
      <c r="FH78" s="318"/>
      <c r="FI78" s="318"/>
      <c r="FJ78" s="318"/>
      <c r="FK78" s="318"/>
      <c r="FL78" s="318"/>
      <c r="FM78" s="318"/>
      <c r="FN78" s="318"/>
      <c r="FO78" s="318"/>
      <c r="FP78" s="318"/>
      <c r="FQ78" s="318"/>
      <c r="FR78" s="318"/>
      <c r="FS78" s="318"/>
      <c r="FT78" s="318"/>
      <c r="FU78" s="318"/>
      <c r="FV78" s="318"/>
      <c r="FW78" s="318"/>
      <c r="FX78" s="318"/>
      <c r="FY78" s="318"/>
      <c r="FZ78" s="318"/>
      <c r="GA78" s="318"/>
      <c r="GB78" s="318"/>
      <c r="GC78" s="318"/>
    </row>
    <row r="79" spans="1:185" ht="13.2" x14ac:dyDescent="0.25">
      <c r="B79" s="464"/>
      <c r="C79" s="464"/>
      <c r="D79" s="464"/>
      <c r="E79" s="464"/>
      <c r="F79" s="464"/>
      <c r="G79" s="464"/>
      <c r="H79" s="464"/>
      <c r="I79" s="464"/>
      <c r="J79" s="464"/>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18"/>
      <c r="AL79" s="318"/>
      <c r="AM79" s="318"/>
      <c r="AN79" s="318"/>
      <c r="AO79" s="318"/>
      <c r="AP79" s="318"/>
      <c r="AQ79" s="318"/>
      <c r="AR79" s="318"/>
      <c r="AS79" s="318"/>
      <c r="AT79" s="318"/>
      <c r="AU79" s="318"/>
      <c r="AV79" s="318"/>
      <c r="AW79" s="318"/>
      <c r="AX79" s="318"/>
      <c r="AY79" s="318"/>
      <c r="AZ79" s="318"/>
      <c r="BA79" s="318"/>
      <c r="BB79" s="318"/>
      <c r="BC79" s="318"/>
      <c r="BD79" s="318"/>
      <c r="BE79" s="318"/>
      <c r="BF79" s="318"/>
      <c r="BG79" s="318"/>
      <c r="BH79" s="318"/>
      <c r="BI79" s="318"/>
      <c r="BJ79" s="318"/>
      <c r="BK79" s="318"/>
      <c r="BL79" s="318"/>
      <c r="BM79" s="318"/>
      <c r="BN79" s="318"/>
      <c r="BO79" s="318"/>
      <c r="BP79" s="318"/>
      <c r="BQ79" s="318"/>
      <c r="BR79" s="318"/>
      <c r="BS79" s="318"/>
      <c r="BT79" s="318"/>
      <c r="BU79" s="318"/>
      <c r="BV79" s="318"/>
      <c r="BW79" s="318"/>
      <c r="BX79" s="318"/>
      <c r="BY79" s="318"/>
      <c r="BZ79" s="318"/>
      <c r="CA79" s="318"/>
      <c r="CB79" s="318"/>
      <c r="CC79" s="318"/>
      <c r="CD79" s="318"/>
      <c r="CE79" s="318"/>
      <c r="CF79" s="318"/>
      <c r="CG79" s="318"/>
      <c r="CH79" s="318"/>
      <c r="CI79" s="318"/>
      <c r="CJ79" s="318"/>
      <c r="CK79" s="318"/>
      <c r="CL79" s="318"/>
      <c r="CM79" s="318"/>
      <c r="CN79" s="318"/>
      <c r="CO79" s="318"/>
      <c r="CP79" s="318"/>
      <c r="CQ79" s="318"/>
      <c r="CR79" s="318"/>
      <c r="CS79" s="318"/>
      <c r="CT79" s="318"/>
      <c r="CU79" s="318"/>
      <c r="CV79" s="318"/>
      <c r="CW79" s="318"/>
      <c r="CX79" s="318"/>
      <c r="CY79" s="318"/>
      <c r="CZ79" s="318"/>
      <c r="DA79" s="318"/>
      <c r="DB79" s="318"/>
      <c r="DC79" s="318"/>
      <c r="DD79" s="318"/>
      <c r="DE79" s="318"/>
      <c r="DF79" s="318"/>
      <c r="DG79" s="318"/>
      <c r="DH79" s="318"/>
      <c r="DI79" s="318"/>
      <c r="DJ79" s="318"/>
      <c r="DK79" s="318"/>
      <c r="DL79" s="318"/>
      <c r="DM79" s="318"/>
      <c r="DN79" s="318"/>
      <c r="DO79" s="318"/>
      <c r="DP79" s="318"/>
      <c r="DQ79" s="318"/>
      <c r="DR79" s="318"/>
      <c r="DS79" s="318"/>
      <c r="DT79" s="318"/>
      <c r="DU79" s="318"/>
      <c r="DV79" s="318"/>
      <c r="DW79" s="318"/>
      <c r="DX79" s="318"/>
      <c r="DY79" s="318"/>
      <c r="DZ79" s="318"/>
      <c r="EA79" s="318"/>
      <c r="EB79" s="318"/>
      <c r="EC79" s="318"/>
      <c r="ED79" s="318"/>
      <c r="EE79" s="318"/>
      <c r="EF79" s="318"/>
      <c r="EG79" s="318"/>
      <c r="EH79" s="318"/>
      <c r="EI79" s="318"/>
      <c r="EJ79" s="318"/>
      <c r="EK79" s="318"/>
      <c r="EL79" s="318"/>
      <c r="EM79" s="318"/>
      <c r="EN79" s="318"/>
      <c r="EO79" s="318"/>
      <c r="EP79" s="318"/>
      <c r="EQ79" s="318"/>
      <c r="ER79" s="318"/>
      <c r="ES79" s="318"/>
      <c r="ET79" s="318"/>
      <c r="EU79" s="318"/>
      <c r="EV79" s="318"/>
      <c r="EW79" s="318"/>
      <c r="EX79" s="318"/>
      <c r="EY79" s="318"/>
      <c r="EZ79" s="318"/>
      <c r="FA79" s="318"/>
      <c r="FB79" s="318"/>
      <c r="FC79" s="318"/>
      <c r="FD79" s="318"/>
      <c r="FE79" s="318"/>
      <c r="FF79" s="318"/>
      <c r="FG79" s="318"/>
      <c r="FH79" s="318"/>
      <c r="FI79" s="318"/>
      <c r="FJ79" s="318"/>
      <c r="FK79" s="318"/>
      <c r="FL79" s="318"/>
      <c r="FM79" s="318"/>
      <c r="FN79" s="318"/>
      <c r="FO79" s="318"/>
      <c r="FP79" s="318"/>
      <c r="FQ79" s="318"/>
      <c r="FR79" s="318"/>
      <c r="FS79" s="318"/>
      <c r="FT79" s="318"/>
      <c r="FU79" s="318"/>
      <c r="FV79" s="318"/>
      <c r="FW79" s="318"/>
      <c r="FX79" s="318"/>
      <c r="FY79" s="318"/>
      <c r="FZ79" s="318"/>
      <c r="GA79" s="318"/>
      <c r="GB79" s="318"/>
      <c r="GC79" s="318"/>
    </row>
    <row r="80" spans="1:185" ht="13.2" x14ac:dyDescent="0.25">
      <c r="B80" s="464"/>
      <c r="C80" s="464"/>
      <c r="D80" s="464"/>
      <c r="E80" s="464"/>
      <c r="F80" s="464"/>
      <c r="G80" s="464"/>
      <c r="H80" s="464"/>
      <c r="I80" s="464"/>
      <c r="J80" s="464"/>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8"/>
      <c r="AK80" s="318"/>
      <c r="AL80" s="318"/>
      <c r="AM80" s="318"/>
      <c r="AN80" s="318"/>
      <c r="AO80" s="318"/>
      <c r="AP80" s="318"/>
      <c r="AQ80" s="318"/>
      <c r="AR80" s="318"/>
      <c r="AS80" s="318"/>
      <c r="AT80" s="318"/>
      <c r="AU80" s="318"/>
      <c r="AV80" s="318"/>
      <c r="AW80" s="318"/>
      <c r="AX80" s="318"/>
      <c r="AY80" s="318"/>
      <c r="AZ80" s="318"/>
      <c r="BA80" s="318"/>
      <c r="BB80" s="318"/>
      <c r="BC80" s="318"/>
      <c r="BD80" s="318"/>
      <c r="BE80" s="318"/>
      <c r="BF80" s="318"/>
      <c r="BG80" s="318"/>
      <c r="BH80" s="318"/>
      <c r="BI80" s="318"/>
      <c r="BJ80" s="318"/>
      <c r="BK80" s="318"/>
      <c r="BL80" s="318"/>
      <c r="BM80" s="318"/>
      <c r="BN80" s="318"/>
      <c r="BO80" s="318"/>
      <c r="BP80" s="318"/>
      <c r="BQ80" s="318"/>
      <c r="BR80" s="318"/>
      <c r="BS80" s="318"/>
      <c r="BT80" s="318"/>
      <c r="BU80" s="318"/>
      <c r="BV80" s="318"/>
      <c r="BW80" s="318"/>
      <c r="BX80" s="318"/>
      <c r="BY80" s="318"/>
      <c r="BZ80" s="318"/>
      <c r="CA80" s="318"/>
      <c r="CB80" s="318"/>
      <c r="CC80" s="318"/>
      <c r="CD80" s="318"/>
      <c r="CE80" s="318"/>
      <c r="CF80" s="318"/>
      <c r="CG80" s="318"/>
      <c r="CH80" s="318"/>
      <c r="CI80" s="318"/>
      <c r="CJ80" s="318"/>
      <c r="CK80" s="318"/>
      <c r="CL80" s="318"/>
      <c r="CM80" s="318"/>
      <c r="CN80" s="318"/>
      <c r="CO80" s="318"/>
      <c r="CP80" s="318"/>
      <c r="CQ80" s="318"/>
      <c r="CR80" s="318"/>
      <c r="CS80" s="318"/>
      <c r="CT80" s="318"/>
      <c r="CU80" s="318"/>
      <c r="CV80" s="318"/>
      <c r="CW80" s="318"/>
      <c r="CX80" s="318"/>
      <c r="CY80" s="318"/>
      <c r="CZ80" s="318"/>
      <c r="DA80" s="318"/>
      <c r="DB80" s="318"/>
      <c r="DC80" s="318"/>
      <c r="DD80" s="318"/>
      <c r="DE80" s="318"/>
      <c r="DF80" s="318"/>
      <c r="DG80" s="318"/>
      <c r="DH80" s="318"/>
      <c r="DI80" s="318"/>
      <c r="DJ80" s="318"/>
      <c r="DK80" s="318"/>
      <c r="DL80" s="318"/>
      <c r="DM80" s="318"/>
      <c r="DN80" s="318"/>
      <c r="DO80" s="318"/>
      <c r="DP80" s="318"/>
      <c r="DQ80" s="318"/>
      <c r="DR80" s="318"/>
      <c r="DS80" s="318"/>
      <c r="DT80" s="318"/>
      <c r="DU80" s="318"/>
      <c r="DV80" s="318"/>
      <c r="DW80" s="318"/>
      <c r="DX80" s="318"/>
      <c r="DY80" s="318"/>
      <c r="DZ80" s="318"/>
      <c r="EA80" s="318"/>
      <c r="EB80" s="318"/>
      <c r="EC80" s="318"/>
      <c r="ED80" s="318"/>
      <c r="EE80" s="318"/>
      <c r="EF80" s="318"/>
      <c r="EG80" s="318"/>
      <c r="EH80" s="318"/>
      <c r="EI80" s="318"/>
      <c r="EJ80" s="318"/>
      <c r="EK80" s="318"/>
      <c r="EL80" s="318"/>
      <c r="EM80" s="318"/>
      <c r="EN80" s="318"/>
      <c r="EO80" s="318"/>
      <c r="EP80" s="318"/>
      <c r="EQ80" s="318"/>
      <c r="ER80" s="318"/>
      <c r="ES80" s="318"/>
      <c r="ET80" s="318"/>
      <c r="EU80" s="318"/>
      <c r="EV80" s="318"/>
      <c r="EW80" s="318"/>
      <c r="EX80" s="318"/>
      <c r="EY80" s="318"/>
      <c r="EZ80" s="318"/>
      <c r="FA80" s="318"/>
      <c r="FB80" s="318"/>
      <c r="FC80" s="318"/>
      <c r="FD80" s="318"/>
      <c r="FE80" s="318"/>
      <c r="FF80" s="318"/>
      <c r="FG80" s="318"/>
      <c r="FH80" s="318"/>
      <c r="FI80" s="318"/>
      <c r="FJ80" s="318"/>
      <c r="FK80" s="318"/>
      <c r="FL80" s="318"/>
      <c r="FM80" s="318"/>
      <c r="FN80" s="318"/>
      <c r="FO80" s="318"/>
      <c r="FP80" s="318"/>
      <c r="FQ80" s="318"/>
      <c r="FR80" s="318"/>
      <c r="FS80" s="318"/>
      <c r="FT80" s="318"/>
      <c r="FU80" s="318"/>
      <c r="FV80" s="318"/>
      <c r="FW80" s="318"/>
      <c r="FX80" s="318"/>
      <c r="FY80" s="318"/>
      <c r="FZ80" s="318"/>
      <c r="GA80" s="318"/>
      <c r="GB80" s="318"/>
      <c r="GC80" s="318"/>
    </row>
    <row r="81" spans="2:185" ht="13.2" x14ac:dyDescent="0.25">
      <c r="B81" s="464"/>
      <c r="C81" s="464"/>
      <c r="D81" s="464"/>
      <c r="E81" s="464"/>
      <c r="F81" s="464"/>
      <c r="G81" s="464"/>
      <c r="H81" s="464"/>
      <c r="I81" s="464"/>
      <c r="J81" s="464"/>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8"/>
      <c r="AK81" s="318"/>
      <c r="AL81" s="318"/>
      <c r="AM81" s="318"/>
      <c r="AN81" s="318"/>
      <c r="AO81" s="318"/>
      <c r="AP81" s="318"/>
      <c r="AQ81" s="318"/>
      <c r="AR81" s="318"/>
      <c r="AS81" s="318"/>
      <c r="AT81" s="318"/>
      <c r="AU81" s="318"/>
      <c r="AV81" s="318"/>
      <c r="AW81" s="318"/>
      <c r="AX81" s="318"/>
      <c r="AY81" s="318"/>
      <c r="AZ81" s="318"/>
      <c r="BA81" s="318"/>
      <c r="BB81" s="318"/>
      <c r="BC81" s="318"/>
      <c r="BD81" s="318"/>
      <c r="BE81" s="318"/>
      <c r="BF81" s="318"/>
      <c r="BG81" s="318"/>
      <c r="BH81" s="318"/>
      <c r="BI81" s="318"/>
      <c r="BJ81" s="318"/>
      <c r="BK81" s="318"/>
      <c r="BL81" s="318"/>
      <c r="BM81" s="318"/>
      <c r="BN81" s="318"/>
      <c r="BO81" s="318"/>
      <c r="BP81" s="318"/>
      <c r="BQ81" s="318"/>
      <c r="BR81" s="318"/>
      <c r="BS81" s="318"/>
      <c r="BT81" s="318"/>
      <c r="BU81" s="318"/>
      <c r="BV81" s="318"/>
      <c r="BW81" s="318"/>
      <c r="BX81" s="318"/>
      <c r="BY81" s="318"/>
      <c r="BZ81" s="318"/>
      <c r="CA81" s="318"/>
      <c r="CB81" s="318"/>
      <c r="CC81" s="318"/>
      <c r="CD81" s="318"/>
      <c r="CE81" s="318"/>
      <c r="CF81" s="318"/>
      <c r="CG81" s="318"/>
      <c r="CH81" s="318"/>
      <c r="CI81" s="318"/>
      <c r="CJ81" s="318"/>
      <c r="CK81" s="318"/>
      <c r="CL81" s="318"/>
      <c r="CM81" s="318"/>
      <c r="CN81" s="318"/>
      <c r="CO81" s="318"/>
      <c r="CP81" s="318"/>
      <c r="CQ81" s="318"/>
      <c r="CR81" s="318"/>
      <c r="CS81" s="318"/>
      <c r="CT81" s="318"/>
      <c r="CU81" s="318"/>
      <c r="CV81" s="318"/>
      <c r="CW81" s="318"/>
      <c r="CX81" s="318"/>
      <c r="CY81" s="318"/>
      <c r="CZ81" s="318"/>
      <c r="DA81" s="318"/>
      <c r="DB81" s="318"/>
      <c r="DC81" s="318"/>
      <c r="DD81" s="318"/>
      <c r="DE81" s="318"/>
      <c r="DF81" s="318"/>
      <c r="DG81" s="318"/>
      <c r="DH81" s="318"/>
      <c r="DI81" s="318"/>
      <c r="DJ81" s="318"/>
      <c r="DK81" s="318"/>
      <c r="DL81" s="318"/>
      <c r="DM81" s="318"/>
      <c r="DN81" s="318"/>
      <c r="DO81" s="318"/>
      <c r="DP81" s="318"/>
      <c r="DQ81" s="318"/>
      <c r="DR81" s="318"/>
      <c r="DS81" s="318"/>
      <c r="DT81" s="318"/>
      <c r="DU81" s="318"/>
      <c r="DV81" s="318"/>
      <c r="DW81" s="318"/>
      <c r="DX81" s="318"/>
      <c r="DY81" s="318"/>
      <c r="DZ81" s="318"/>
      <c r="EA81" s="318"/>
      <c r="EB81" s="318"/>
      <c r="EC81" s="318"/>
      <c r="ED81" s="318"/>
      <c r="EE81" s="318"/>
      <c r="EF81" s="318"/>
      <c r="EG81" s="318"/>
      <c r="EH81" s="318"/>
      <c r="EI81" s="318"/>
      <c r="EJ81" s="318"/>
      <c r="EK81" s="318"/>
      <c r="EL81" s="318"/>
      <c r="EM81" s="318"/>
      <c r="EN81" s="318"/>
      <c r="EO81" s="318"/>
      <c r="EP81" s="318"/>
      <c r="EQ81" s="318"/>
      <c r="ER81" s="318"/>
      <c r="ES81" s="318"/>
      <c r="ET81" s="318"/>
      <c r="EU81" s="318"/>
      <c r="EV81" s="318"/>
      <c r="EW81" s="318"/>
      <c r="EX81" s="318"/>
      <c r="EY81" s="318"/>
      <c r="EZ81" s="318"/>
      <c r="FA81" s="318"/>
      <c r="FB81" s="318"/>
      <c r="FC81" s="318"/>
      <c r="FD81" s="318"/>
      <c r="FE81" s="318"/>
      <c r="FF81" s="318"/>
      <c r="FG81" s="318"/>
      <c r="FH81" s="318"/>
      <c r="FI81" s="318"/>
      <c r="FJ81" s="318"/>
      <c r="FK81" s="318"/>
      <c r="FL81" s="318"/>
      <c r="FM81" s="318"/>
      <c r="FN81" s="318"/>
      <c r="FO81" s="318"/>
      <c r="FP81" s="318"/>
      <c r="FQ81" s="318"/>
      <c r="FR81" s="318"/>
      <c r="FS81" s="318"/>
      <c r="FT81" s="318"/>
      <c r="FU81" s="318"/>
      <c r="FV81" s="318"/>
      <c r="FW81" s="318"/>
      <c r="FX81" s="318"/>
      <c r="FY81" s="318"/>
      <c r="FZ81" s="318"/>
      <c r="GA81" s="318"/>
      <c r="GB81" s="318"/>
      <c r="GC81" s="318"/>
    </row>
    <row r="82" spans="2:185" ht="13.2" x14ac:dyDescent="0.25">
      <c r="B82" s="464"/>
      <c r="C82" s="464"/>
      <c r="D82" s="464"/>
      <c r="E82" s="464"/>
      <c r="F82" s="464"/>
      <c r="G82" s="464"/>
      <c r="H82" s="464"/>
      <c r="I82" s="464"/>
      <c r="J82" s="464"/>
      <c r="K82" s="318"/>
      <c r="L82" s="318"/>
      <c r="M82" s="318"/>
      <c r="N82" s="318"/>
      <c r="O82" s="318"/>
      <c r="P82" s="318"/>
      <c r="Q82" s="318"/>
      <c r="R82" s="318"/>
      <c r="S82" s="318"/>
      <c r="T82" s="318"/>
      <c r="U82" s="318"/>
      <c r="V82" s="318"/>
      <c r="W82" s="318"/>
      <c r="X82" s="318"/>
      <c r="Y82" s="318"/>
      <c r="Z82" s="318"/>
      <c r="AA82" s="318"/>
      <c r="AB82" s="318"/>
      <c r="AC82" s="318"/>
      <c r="AD82" s="318"/>
      <c r="AE82" s="318"/>
      <c r="AF82" s="318"/>
      <c r="AG82" s="318"/>
      <c r="AH82" s="318"/>
      <c r="AI82" s="318"/>
      <c r="AJ82" s="318"/>
      <c r="AK82" s="318"/>
      <c r="AL82" s="318"/>
      <c r="AM82" s="318"/>
      <c r="AN82" s="318"/>
      <c r="AO82" s="318"/>
      <c r="AP82" s="318"/>
      <c r="AQ82" s="318"/>
      <c r="AR82" s="318"/>
      <c r="AS82" s="318"/>
      <c r="AT82" s="318"/>
      <c r="AU82" s="318"/>
      <c r="AV82" s="318"/>
      <c r="AW82" s="318"/>
      <c r="AX82" s="318"/>
      <c r="AY82" s="318"/>
      <c r="AZ82" s="318"/>
      <c r="BA82" s="318"/>
      <c r="BB82" s="318"/>
      <c r="BC82" s="318"/>
      <c r="BD82" s="318"/>
      <c r="BE82" s="318"/>
      <c r="BF82" s="318"/>
      <c r="BG82" s="318"/>
      <c r="BH82" s="318"/>
      <c r="BI82" s="318"/>
      <c r="BJ82" s="318"/>
      <c r="BK82" s="318"/>
      <c r="BL82" s="318"/>
      <c r="BM82" s="318"/>
      <c r="BN82" s="318"/>
      <c r="BO82" s="318"/>
      <c r="BP82" s="318"/>
      <c r="BQ82" s="318"/>
      <c r="BR82" s="318"/>
      <c r="BS82" s="318"/>
      <c r="BT82" s="318"/>
      <c r="BU82" s="318"/>
      <c r="BV82" s="318"/>
      <c r="BW82" s="318"/>
      <c r="BX82" s="318"/>
      <c r="BY82" s="318"/>
      <c r="BZ82" s="318"/>
      <c r="CA82" s="318"/>
      <c r="CB82" s="318"/>
      <c r="CC82" s="318"/>
      <c r="CD82" s="318"/>
      <c r="CE82" s="318"/>
      <c r="CF82" s="318"/>
      <c r="CG82" s="318"/>
      <c r="CH82" s="318"/>
      <c r="CI82" s="318"/>
      <c r="CJ82" s="318"/>
      <c r="CK82" s="318"/>
      <c r="CL82" s="318"/>
      <c r="CM82" s="318"/>
      <c r="CN82" s="318"/>
      <c r="CO82" s="318"/>
      <c r="CP82" s="318"/>
      <c r="CQ82" s="318"/>
      <c r="CR82" s="318"/>
      <c r="CS82" s="318"/>
      <c r="CT82" s="318"/>
      <c r="CU82" s="318"/>
      <c r="CV82" s="318"/>
      <c r="CW82" s="318"/>
      <c r="CX82" s="318"/>
      <c r="CY82" s="318"/>
      <c r="CZ82" s="318"/>
      <c r="DA82" s="318"/>
      <c r="DB82" s="318"/>
      <c r="DC82" s="318"/>
      <c r="DD82" s="318"/>
      <c r="DE82" s="318"/>
      <c r="DF82" s="318"/>
      <c r="DG82" s="318"/>
      <c r="DH82" s="318"/>
      <c r="DI82" s="318"/>
      <c r="DJ82" s="318"/>
      <c r="DK82" s="318"/>
      <c r="DL82" s="318"/>
      <c r="DM82" s="318"/>
      <c r="DN82" s="318"/>
      <c r="DO82" s="318"/>
      <c r="DP82" s="318"/>
      <c r="DQ82" s="318"/>
      <c r="DR82" s="318"/>
      <c r="DS82" s="318"/>
      <c r="DT82" s="318"/>
      <c r="DU82" s="318"/>
      <c r="DV82" s="318"/>
      <c r="DW82" s="318"/>
      <c r="DX82" s="318"/>
      <c r="DY82" s="318"/>
      <c r="DZ82" s="318"/>
      <c r="EA82" s="318"/>
      <c r="EB82" s="318"/>
      <c r="EC82" s="318"/>
      <c r="ED82" s="318"/>
      <c r="EE82" s="318"/>
      <c r="EF82" s="318"/>
      <c r="EG82" s="318"/>
      <c r="EH82" s="318"/>
      <c r="EI82" s="318"/>
      <c r="EJ82" s="318"/>
      <c r="EK82" s="318"/>
      <c r="EL82" s="318"/>
      <c r="EM82" s="318"/>
      <c r="EN82" s="318"/>
      <c r="EO82" s="318"/>
      <c r="EP82" s="318"/>
      <c r="EQ82" s="318"/>
      <c r="ER82" s="318"/>
      <c r="ES82" s="318"/>
      <c r="ET82" s="318"/>
      <c r="EU82" s="318"/>
      <c r="EV82" s="318"/>
      <c r="EW82" s="318"/>
      <c r="EX82" s="318"/>
      <c r="EY82" s="318"/>
      <c r="EZ82" s="318"/>
      <c r="FA82" s="318"/>
      <c r="FB82" s="318"/>
      <c r="FC82" s="318"/>
      <c r="FD82" s="318"/>
      <c r="FE82" s="318"/>
      <c r="FF82" s="318"/>
      <c r="FG82" s="318"/>
      <c r="FH82" s="318"/>
      <c r="FI82" s="318"/>
      <c r="FJ82" s="318"/>
      <c r="FK82" s="318"/>
      <c r="FL82" s="318"/>
      <c r="FM82" s="318"/>
      <c r="FN82" s="318"/>
      <c r="FO82" s="318"/>
      <c r="FP82" s="318"/>
      <c r="FQ82" s="318"/>
      <c r="FR82" s="318"/>
      <c r="FS82" s="318"/>
      <c r="FT82" s="318"/>
      <c r="FU82" s="318"/>
      <c r="FV82" s="318"/>
      <c r="FW82" s="318"/>
      <c r="FX82" s="318"/>
      <c r="FY82" s="318"/>
      <c r="FZ82" s="318"/>
      <c r="GA82" s="318"/>
      <c r="GB82" s="318"/>
      <c r="GC82" s="318"/>
    </row>
    <row r="83" spans="2:185" ht="13.2" x14ac:dyDescent="0.25">
      <c r="B83" s="464"/>
      <c r="C83" s="464"/>
      <c r="D83" s="464"/>
      <c r="E83" s="464"/>
      <c r="F83" s="464"/>
      <c r="G83" s="464"/>
      <c r="H83" s="464"/>
      <c r="I83" s="464"/>
      <c r="J83" s="464"/>
      <c r="K83" s="318"/>
      <c r="L83" s="318"/>
      <c r="M83" s="318"/>
      <c r="N83" s="318"/>
      <c r="O83" s="318"/>
      <c r="P83" s="318"/>
      <c r="Q83" s="318"/>
      <c r="R83" s="318"/>
      <c r="S83" s="318"/>
      <c r="T83" s="318"/>
      <c r="U83" s="318"/>
      <c r="V83" s="318"/>
      <c r="W83" s="318"/>
      <c r="X83" s="318"/>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8"/>
      <c r="AY83" s="318"/>
      <c r="AZ83" s="318"/>
      <c r="BA83" s="318"/>
      <c r="BB83" s="318"/>
      <c r="BC83" s="318"/>
      <c r="BD83" s="318"/>
      <c r="BE83" s="318"/>
      <c r="BF83" s="318"/>
      <c r="BG83" s="318"/>
      <c r="BH83" s="318"/>
      <c r="BI83" s="318"/>
      <c r="BJ83" s="318"/>
      <c r="BK83" s="318"/>
      <c r="BL83" s="318"/>
      <c r="BM83" s="318"/>
      <c r="BN83" s="318"/>
      <c r="BO83" s="318"/>
      <c r="BP83" s="318"/>
      <c r="BQ83" s="318"/>
      <c r="BR83" s="318"/>
      <c r="BS83" s="318"/>
      <c r="BT83" s="318"/>
      <c r="BU83" s="318"/>
      <c r="BV83" s="318"/>
      <c r="BW83" s="318"/>
      <c r="BX83" s="318"/>
      <c r="BY83" s="318"/>
      <c r="BZ83" s="318"/>
      <c r="CA83" s="318"/>
      <c r="CB83" s="318"/>
      <c r="CC83" s="318"/>
      <c r="CD83" s="318"/>
      <c r="CE83" s="318"/>
      <c r="CF83" s="318"/>
      <c r="CG83" s="318"/>
      <c r="CH83" s="318"/>
      <c r="CI83" s="318"/>
      <c r="CJ83" s="318"/>
      <c r="CK83" s="318"/>
      <c r="CL83" s="318"/>
      <c r="CM83" s="318"/>
      <c r="CN83" s="318"/>
      <c r="CO83" s="318"/>
      <c r="CP83" s="318"/>
      <c r="CQ83" s="318"/>
      <c r="CR83" s="318"/>
      <c r="CS83" s="318"/>
      <c r="CT83" s="318"/>
      <c r="CU83" s="318"/>
      <c r="CV83" s="318"/>
      <c r="CW83" s="318"/>
      <c r="CX83" s="318"/>
      <c r="CY83" s="318"/>
      <c r="CZ83" s="318"/>
      <c r="DA83" s="318"/>
      <c r="DB83" s="318"/>
      <c r="DC83" s="318"/>
      <c r="DD83" s="318"/>
      <c r="DE83" s="318"/>
      <c r="DF83" s="318"/>
      <c r="DG83" s="318"/>
      <c r="DH83" s="318"/>
      <c r="DI83" s="318"/>
      <c r="DJ83" s="318"/>
      <c r="DK83" s="318"/>
      <c r="DL83" s="318"/>
      <c r="DM83" s="318"/>
      <c r="DN83" s="318"/>
      <c r="DO83" s="318"/>
      <c r="DP83" s="318"/>
      <c r="DQ83" s="318"/>
      <c r="DR83" s="318"/>
      <c r="DS83" s="318"/>
      <c r="DT83" s="318"/>
      <c r="DU83" s="318"/>
      <c r="DV83" s="318"/>
      <c r="DW83" s="318"/>
      <c r="DX83" s="318"/>
      <c r="DY83" s="318"/>
      <c r="DZ83" s="318"/>
      <c r="EA83" s="318"/>
      <c r="EB83" s="318"/>
      <c r="EC83" s="318"/>
      <c r="ED83" s="318"/>
      <c r="EE83" s="318"/>
      <c r="EF83" s="318"/>
      <c r="EG83" s="318"/>
      <c r="EH83" s="318"/>
      <c r="EI83" s="318"/>
      <c r="EJ83" s="318"/>
      <c r="EK83" s="318"/>
      <c r="EL83" s="318"/>
      <c r="EM83" s="318"/>
      <c r="EN83" s="318"/>
      <c r="EO83" s="318"/>
      <c r="EP83" s="318"/>
      <c r="EQ83" s="318"/>
      <c r="ER83" s="318"/>
      <c r="ES83" s="318"/>
      <c r="ET83" s="318"/>
      <c r="EU83" s="318"/>
      <c r="EV83" s="318"/>
      <c r="EW83" s="318"/>
      <c r="EX83" s="318"/>
      <c r="EY83" s="318"/>
      <c r="EZ83" s="318"/>
      <c r="FA83" s="318"/>
      <c r="FB83" s="318"/>
      <c r="FC83" s="318"/>
      <c r="FD83" s="318"/>
      <c r="FE83" s="318"/>
      <c r="FF83" s="318"/>
      <c r="FG83" s="318"/>
      <c r="FH83" s="318"/>
      <c r="FI83" s="318"/>
      <c r="FJ83" s="318"/>
      <c r="FK83" s="318"/>
      <c r="FL83" s="318"/>
      <c r="FM83" s="318"/>
      <c r="FN83" s="318"/>
      <c r="FO83" s="318"/>
      <c r="FP83" s="318"/>
      <c r="FQ83" s="318"/>
      <c r="FR83" s="318"/>
      <c r="FS83" s="318"/>
      <c r="FT83" s="318"/>
      <c r="FU83" s="318"/>
      <c r="FV83" s="318"/>
      <c r="FW83" s="318"/>
      <c r="FX83" s="318"/>
      <c r="FY83" s="318"/>
      <c r="FZ83" s="318"/>
      <c r="GA83" s="318"/>
      <c r="GB83" s="318"/>
      <c r="GC83" s="318"/>
    </row>
    <row r="84" spans="2:185" ht="13.2" x14ac:dyDescent="0.25">
      <c r="B84" s="464"/>
      <c r="C84" s="464"/>
      <c r="D84" s="464"/>
      <c r="E84" s="464"/>
      <c r="F84" s="464"/>
      <c r="G84" s="464"/>
      <c r="H84" s="464"/>
      <c r="I84" s="464"/>
      <c r="J84" s="464"/>
      <c r="K84" s="318"/>
      <c r="L84" s="318"/>
      <c r="M84" s="318"/>
      <c r="N84" s="318"/>
      <c r="O84" s="318"/>
      <c r="P84" s="318"/>
      <c r="Q84" s="318"/>
      <c r="R84" s="318"/>
      <c r="S84" s="318"/>
      <c r="T84" s="318"/>
      <c r="U84" s="318"/>
      <c r="V84" s="318"/>
      <c r="W84" s="318"/>
      <c r="X84" s="318"/>
      <c r="Y84" s="318"/>
      <c r="Z84" s="318"/>
      <c r="AA84" s="318"/>
      <c r="AB84" s="318"/>
      <c r="AC84" s="318"/>
      <c r="AD84" s="318"/>
      <c r="AE84" s="318"/>
      <c r="AF84" s="318"/>
      <c r="AG84" s="318"/>
      <c r="AH84" s="318"/>
      <c r="AI84" s="318"/>
      <c r="AJ84" s="318"/>
      <c r="AK84" s="318"/>
      <c r="AL84" s="318"/>
      <c r="AM84" s="318"/>
      <c r="AN84" s="318"/>
      <c r="AO84" s="318"/>
      <c r="AP84" s="318"/>
      <c r="AQ84" s="318"/>
      <c r="AR84" s="318"/>
      <c r="AS84" s="318"/>
      <c r="AT84" s="318"/>
      <c r="AU84" s="318"/>
      <c r="AV84" s="318"/>
      <c r="AW84" s="318"/>
      <c r="AX84" s="318"/>
      <c r="AY84" s="318"/>
      <c r="AZ84" s="318"/>
      <c r="BA84" s="318"/>
      <c r="BB84" s="318"/>
      <c r="BC84" s="318"/>
      <c r="BD84" s="318"/>
      <c r="BE84" s="318"/>
      <c r="BF84" s="318"/>
      <c r="BG84" s="318"/>
      <c r="BH84" s="318"/>
      <c r="BI84" s="318"/>
      <c r="BJ84" s="318"/>
      <c r="BK84" s="318"/>
      <c r="BL84" s="318"/>
      <c r="BM84" s="318"/>
      <c r="BN84" s="318"/>
      <c r="BO84" s="318"/>
      <c r="BP84" s="318"/>
      <c r="BQ84" s="318"/>
      <c r="BR84" s="318"/>
      <c r="BS84" s="318"/>
      <c r="BT84" s="318"/>
      <c r="BU84" s="318"/>
      <c r="BV84" s="318"/>
      <c r="BW84" s="318"/>
      <c r="BX84" s="318"/>
      <c r="BY84" s="318"/>
      <c r="BZ84" s="318"/>
      <c r="CA84" s="318"/>
      <c r="CB84" s="318"/>
      <c r="CC84" s="318"/>
      <c r="CD84" s="318"/>
      <c r="CE84" s="318"/>
      <c r="CF84" s="318"/>
      <c r="CG84" s="318"/>
      <c r="CH84" s="318"/>
      <c r="CI84" s="318"/>
      <c r="CJ84" s="318"/>
      <c r="CK84" s="318"/>
      <c r="CL84" s="318"/>
      <c r="CM84" s="318"/>
      <c r="CN84" s="318"/>
      <c r="CO84" s="318"/>
      <c r="CP84" s="318"/>
      <c r="CQ84" s="318"/>
      <c r="CR84" s="318"/>
      <c r="CS84" s="318"/>
      <c r="CT84" s="318"/>
      <c r="CU84" s="318"/>
      <c r="CV84" s="318"/>
      <c r="CW84" s="318"/>
      <c r="CX84" s="318"/>
      <c r="CY84" s="318"/>
      <c r="CZ84" s="318"/>
      <c r="DA84" s="318"/>
      <c r="DB84" s="318"/>
      <c r="DC84" s="318"/>
      <c r="DD84" s="318"/>
      <c r="DE84" s="318"/>
      <c r="DF84" s="318"/>
      <c r="DG84" s="318"/>
      <c r="DH84" s="318"/>
      <c r="DI84" s="318"/>
      <c r="DJ84" s="318"/>
      <c r="DK84" s="318"/>
      <c r="DL84" s="318"/>
      <c r="DM84" s="318"/>
      <c r="DN84" s="318"/>
      <c r="DO84" s="318"/>
      <c r="DP84" s="318"/>
      <c r="DQ84" s="318"/>
      <c r="DR84" s="318"/>
      <c r="DS84" s="318"/>
      <c r="DT84" s="318"/>
      <c r="DU84" s="318"/>
      <c r="DV84" s="318"/>
      <c r="DW84" s="318"/>
      <c r="DX84" s="318"/>
      <c r="DY84" s="318"/>
      <c r="DZ84" s="318"/>
      <c r="EA84" s="318"/>
      <c r="EB84" s="318"/>
      <c r="EC84" s="318"/>
      <c r="ED84" s="318"/>
      <c r="EE84" s="318"/>
      <c r="EF84" s="318"/>
      <c r="EG84" s="321"/>
      <c r="EH84" s="318"/>
      <c r="EI84" s="318"/>
      <c r="EJ84" s="318"/>
      <c r="EK84" s="318"/>
      <c r="EL84" s="318"/>
      <c r="EM84" s="318"/>
      <c r="EN84" s="318"/>
      <c r="EO84" s="318"/>
      <c r="EP84" s="318"/>
      <c r="EQ84" s="318"/>
      <c r="ER84" s="318"/>
      <c r="ES84" s="318"/>
      <c r="ET84" s="318"/>
      <c r="EU84" s="318"/>
      <c r="EV84" s="318"/>
      <c r="EW84" s="318"/>
      <c r="EX84" s="318"/>
      <c r="EY84" s="318"/>
      <c r="EZ84" s="318"/>
      <c r="FA84" s="318"/>
      <c r="FB84" s="318"/>
      <c r="FC84" s="318"/>
      <c r="FD84" s="318"/>
      <c r="FE84" s="318"/>
      <c r="FF84" s="318"/>
      <c r="FG84" s="318"/>
      <c r="FH84" s="318"/>
      <c r="FI84" s="318"/>
      <c r="FJ84" s="318"/>
      <c r="FK84" s="318"/>
      <c r="FL84" s="318"/>
      <c r="FM84" s="318"/>
      <c r="FN84" s="318"/>
      <c r="FO84" s="318"/>
      <c r="FP84" s="318"/>
      <c r="FQ84" s="318"/>
      <c r="FR84" s="318"/>
      <c r="FS84" s="318"/>
      <c r="FT84" s="318"/>
      <c r="FU84" s="318"/>
      <c r="FV84" s="318"/>
      <c r="FW84" s="318"/>
      <c r="FX84" s="318"/>
      <c r="FY84" s="318"/>
      <c r="FZ84" s="318"/>
      <c r="GA84" s="318"/>
      <c r="GB84" s="318"/>
      <c r="GC84" s="318"/>
    </row>
    <row r="85" spans="2:185" ht="13.2" x14ac:dyDescent="0.25">
      <c r="B85" s="464"/>
      <c r="C85" s="464"/>
      <c r="D85" s="464"/>
      <c r="E85" s="464"/>
      <c r="F85" s="464"/>
      <c r="G85" s="464"/>
      <c r="H85" s="464"/>
      <c r="I85" s="464"/>
      <c r="J85" s="464"/>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8"/>
      <c r="AS85" s="318"/>
      <c r="AT85" s="318"/>
      <c r="AU85" s="318"/>
      <c r="AV85" s="318"/>
      <c r="AW85" s="318"/>
      <c r="AX85" s="318"/>
      <c r="AY85" s="318"/>
      <c r="AZ85" s="318"/>
      <c r="BA85" s="318"/>
      <c r="BB85" s="318"/>
      <c r="BC85" s="318"/>
      <c r="BD85" s="318"/>
      <c r="BE85" s="318"/>
      <c r="BF85" s="318"/>
      <c r="BG85" s="318"/>
      <c r="BH85" s="318"/>
      <c r="BI85" s="318"/>
      <c r="BJ85" s="318"/>
      <c r="BK85" s="318"/>
      <c r="BL85" s="318"/>
      <c r="BM85" s="318"/>
      <c r="BN85" s="318"/>
      <c r="BO85" s="318"/>
      <c r="BP85" s="318"/>
      <c r="BQ85" s="318"/>
      <c r="BR85" s="318"/>
      <c r="BS85" s="318"/>
      <c r="BT85" s="318"/>
      <c r="BU85" s="318"/>
      <c r="BV85" s="318"/>
      <c r="BW85" s="318"/>
      <c r="BX85" s="318"/>
      <c r="BY85" s="318"/>
      <c r="BZ85" s="318"/>
      <c r="CA85" s="318"/>
      <c r="CB85" s="318"/>
      <c r="CC85" s="318"/>
      <c r="CD85" s="318"/>
      <c r="CE85" s="318"/>
      <c r="CF85" s="318"/>
      <c r="CG85" s="318"/>
      <c r="CH85" s="318"/>
      <c r="CI85" s="318"/>
      <c r="CJ85" s="318"/>
      <c r="CK85" s="318"/>
      <c r="CL85" s="318"/>
      <c r="CM85" s="318"/>
      <c r="CN85" s="318"/>
      <c r="CO85" s="318"/>
      <c r="CP85" s="318"/>
      <c r="CQ85" s="318"/>
      <c r="CR85" s="318"/>
      <c r="CS85" s="318"/>
      <c r="CT85" s="318"/>
      <c r="CU85" s="318"/>
      <c r="CV85" s="318"/>
      <c r="CW85" s="318"/>
      <c r="CX85" s="318"/>
      <c r="CY85" s="318"/>
      <c r="CZ85" s="318"/>
      <c r="DA85" s="318"/>
      <c r="DB85" s="318"/>
      <c r="DC85" s="318"/>
      <c r="DD85" s="318"/>
      <c r="DE85" s="318"/>
      <c r="DF85" s="318"/>
      <c r="DG85" s="318"/>
      <c r="DH85" s="318"/>
      <c r="DI85" s="318"/>
      <c r="DJ85" s="318"/>
      <c r="DK85" s="318"/>
      <c r="DL85" s="318"/>
      <c r="DM85" s="318"/>
      <c r="DN85" s="318"/>
      <c r="DO85" s="318"/>
      <c r="DP85" s="318"/>
      <c r="DQ85" s="318"/>
      <c r="DR85" s="318"/>
      <c r="DS85" s="318"/>
      <c r="DT85" s="318"/>
      <c r="DU85" s="318"/>
      <c r="DV85" s="318"/>
      <c r="DW85" s="318"/>
      <c r="DX85" s="318"/>
      <c r="DY85" s="318"/>
      <c r="DZ85" s="318"/>
      <c r="EA85" s="318"/>
      <c r="EB85" s="318"/>
      <c r="EC85" s="318"/>
      <c r="ED85" s="318"/>
      <c r="EE85" s="318"/>
      <c r="EF85" s="318"/>
      <c r="EG85" s="322"/>
      <c r="EH85" s="318"/>
      <c r="EI85" s="318"/>
      <c r="EJ85" s="318"/>
      <c r="EK85" s="318"/>
      <c r="EL85" s="318"/>
      <c r="EM85" s="318"/>
      <c r="EN85" s="318"/>
      <c r="EO85" s="318"/>
      <c r="EP85" s="318"/>
      <c r="EQ85" s="318"/>
      <c r="ER85" s="318"/>
      <c r="ES85" s="318"/>
      <c r="ET85" s="318"/>
      <c r="EU85" s="318"/>
      <c r="EV85" s="318"/>
      <c r="EW85" s="318"/>
      <c r="EX85" s="318"/>
      <c r="EY85" s="318"/>
      <c r="EZ85" s="318"/>
      <c r="FA85" s="318"/>
      <c r="FB85" s="318"/>
      <c r="FC85" s="318"/>
      <c r="FD85" s="318"/>
      <c r="FE85" s="318"/>
      <c r="FF85" s="318"/>
      <c r="FG85" s="318"/>
      <c r="FH85" s="318"/>
      <c r="FI85" s="318"/>
      <c r="FJ85" s="318"/>
      <c r="FK85" s="318"/>
      <c r="FL85" s="318"/>
      <c r="FM85" s="318"/>
      <c r="FN85" s="318"/>
      <c r="FO85" s="318"/>
      <c r="FP85" s="318"/>
      <c r="FQ85" s="318"/>
      <c r="FR85" s="318"/>
      <c r="FS85" s="318"/>
      <c r="FT85" s="318"/>
      <c r="FU85" s="318"/>
      <c r="FV85" s="318"/>
      <c r="FW85" s="318"/>
      <c r="FX85" s="318"/>
      <c r="FY85" s="318"/>
      <c r="FZ85" s="318"/>
      <c r="GA85" s="318"/>
      <c r="GB85" s="318"/>
      <c r="GC85" s="318"/>
    </row>
    <row r="86" spans="2:185" x14ac:dyDescent="0.25">
      <c r="B86" s="318"/>
      <c r="C86" s="318"/>
      <c r="D86" s="318"/>
      <c r="E86" s="318"/>
      <c r="F86" s="318"/>
      <c r="G86" s="318"/>
      <c r="H86" s="318"/>
      <c r="I86" s="318"/>
      <c r="J86" s="317"/>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8"/>
      <c r="AS86" s="318"/>
      <c r="AT86" s="318"/>
      <c r="AU86" s="318"/>
      <c r="AV86" s="318"/>
      <c r="AW86" s="318"/>
      <c r="AX86" s="318"/>
      <c r="AY86" s="318"/>
      <c r="AZ86" s="318"/>
      <c r="BA86" s="318"/>
      <c r="BB86" s="318"/>
      <c r="BC86" s="318"/>
      <c r="BD86" s="318"/>
      <c r="BE86" s="318"/>
      <c r="BF86" s="318"/>
      <c r="BG86" s="318"/>
      <c r="BH86" s="318"/>
      <c r="BI86" s="318"/>
      <c r="BJ86" s="318"/>
      <c r="BK86" s="318"/>
      <c r="BL86" s="318"/>
      <c r="BM86" s="318"/>
      <c r="BN86" s="318"/>
      <c r="BO86" s="318"/>
      <c r="BP86" s="318"/>
      <c r="BQ86" s="318"/>
      <c r="BR86" s="318"/>
      <c r="BS86" s="318"/>
      <c r="BT86" s="318"/>
      <c r="BU86" s="318"/>
      <c r="BV86" s="318"/>
      <c r="BW86" s="318"/>
      <c r="BX86" s="318"/>
      <c r="BY86" s="318"/>
      <c r="BZ86" s="318"/>
      <c r="CA86" s="318"/>
      <c r="CB86" s="318"/>
      <c r="CC86" s="318"/>
      <c r="CD86" s="318"/>
      <c r="CE86" s="318"/>
      <c r="CF86" s="318"/>
      <c r="CG86" s="318"/>
      <c r="CH86" s="318"/>
      <c r="CI86" s="318"/>
      <c r="CJ86" s="318"/>
      <c r="CK86" s="318"/>
      <c r="CL86" s="318"/>
      <c r="CM86" s="318"/>
      <c r="CN86" s="318"/>
      <c r="CO86" s="318"/>
      <c r="CP86" s="318"/>
      <c r="CQ86" s="318"/>
      <c r="CR86" s="318"/>
      <c r="CS86" s="318"/>
      <c r="CT86" s="318"/>
      <c r="CU86" s="318"/>
      <c r="CV86" s="318"/>
      <c r="CW86" s="318"/>
      <c r="CX86" s="318"/>
      <c r="CY86" s="318"/>
      <c r="CZ86" s="318"/>
      <c r="DA86" s="318"/>
      <c r="DB86" s="318"/>
      <c r="DC86" s="318"/>
      <c r="DD86" s="318"/>
      <c r="DE86" s="318"/>
      <c r="DF86" s="318"/>
      <c r="DG86" s="318"/>
      <c r="DH86" s="318"/>
      <c r="DI86" s="318"/>
      <c r="DJ86" s="318"/>
      <c r="DK86" s="318"/>
      <c r="DL86" s="318"/>
      <c r="DM86" s="318"/>
      <c r="DN86" s="318"/>
      <c r="DO86" s="318"/>
      <c r="DP86" s="318"/>
      <c r="DQ86" s="318"/>
      <c r="DR86" s="318"/>
      <c r="DS86" s="318"/>
      <c r="DT86" s="318"/>
      <c r="DU86" s="318"/>
      <c r="DV86" s="318"/>
      <c r="DW86" s="318"/>
      <c r="DX86" s="318"/>
      <c r="DY86" s="318"/>
      <c r="DZ86" s="318"/>
      <c r="EA86" s="318"/>
      <c r="EB86" s="318"/>
      <c r="EC86" s="318"/>
      <c r="ED86" s="318"/>
      <c r="EE86" s="318"/>
      <c r="EF86" s="318"/>
      <c r="EG86" s="318"/>
      <c r="EH86" s="318"/>
      <c r="EI86" s="318"/>
      <c r="EJ86" s="318"/>
      <c r="EK86" s="318"/>
      <c r="EL86" s="318"/>
      <c r="EM86" s="318"/>
      <c r="EN86" s="318"/>
      <c r="EO86" s="318"/>
      <c r="EP86" s="318"/>
      <c r="EQ86" s="318"/>
      <c r="ER86" s="318"/>
      <c r="ES86" s="318"/>
      <c r="ET86" s="318"/>
      <c r="EU86" s="318"/>
      <c r="EV86" s="318"/>
      <c r="EW86" s="318"/>
      <c r="EX86" s="318"/>
      <c r="EY86" s="318"/>
      <c r="EZ86" s="318"/>
      <c r="FA86" s="318"/>
      <c r="FB86" s="318"/>
      <c r="FC86" s="318"/>
      <c r="FD86" s="318"/>
      <c r="FE86" s="318"/>
      <c r="FF86" s="318"/>
      <c r="FG86" s="318"/>
      <c r="FH86" s="318"/>
      <c r="FI86" s="318"/>
      <c r="FJ86" s="318"/>
      <c r="FK86" s="318"/>
      <c r="FL86" s="318"/>
      <c r="FM86" s="318"/>
      <c r="FN86" s="318"/>
      <c r="FO86" s="318"/>
      <c r="FP86" s="318"/>
      <c r="FQ86" s="318"/>
      <c r="FR86" s="318"/>
      <c r="FS86" s="318"/>
      <c r="FT86" s="318"/>
      <c r="FU86" s="318"/>
      <c r="FV86" s="318"/>
      <c r="FW86" s="318"/>
      <c r="FX86" s="318"/>
      <c r="FY86" s="318"/>
      <c r="FZ86" s="318"/>
      <c r="GA86" s="318"/>
      <c r="GB86" s="318"/>
      <c r="GC86" s="318"/>
    </row>
    <row r="87" spans="2:185" x14ac:dyDescent="0.25">
      <c r="B87" s="318"/>
      <c r="C87" s="318"/>
      <c r="D87" s="318"/>
      <c r="E87" s="318"/>
      <c r="F87" s="318"/>
      <c r="G87" s="318"/>
      <c r="H87" s="318"/>
      <c r="I87" s="318"/>
      <c r="J87" s="317"/>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8"/>
      <c r="AS87" s="318"/>
      <c r="AT87" s="318"/>
      <c r="AU87" s="318"/>
      <c r="AV87" s="318"/>
      <c r="AW87" s="318"/>
      <c r="AX87" s="318"/>
      <c r="AY87" s="318"/>
      <c r="AZ87" s="318"/>
      <c r="BA87" s="318"/>
      <c r="BB87" s="318"/>
      <c r="BC87" s="318"/>
      <c r="BD87" s="318"/>
      <c r="BE87" s="318"/>
      <c r="BF87" s="318"/>
      <c r="BG87" s="318"/>
      <c r="BH87" s="318"/>
      <c r="BI87" s="318"/>
      <c r="BJ87" s="318"/>
      <c r="BK87" s="318"/>
      <c r="BL87" s="318"/>
      <c r="BM87" s="318"/>
      <c r="BN87" s="318"/>
      <c r="BO87" s="318"/>
      <c r="BP87" s="318"/>
      <c r="BQ87" s="318"/>
      <c r="BR87" s="318"/>
      <c r="BS87" s="318"/>
      <c r="BT87" s="318"/>
      <c r="BU87" s="318"/>
      <c r="BV87" s="318"/>
      <c r="BW87" s="318"/>
      <c r="BX87" s="318"/>
      <c r="BY87" s="318"/>
      <c r="BZ87" s="318"/>
      <c r="CA87" s="318"/>
      <c r="CB87" s="318"/>
      <c r="CC87" s="318"/>
      <c r="CD87" s="318"/>
      <c r="CE87" s="318"/>
      <c r="CF87" s="318"/>
      <c r="CG87" s="318"/>
      <c r="CH87" s="318"/>
      <c r="CI87" s="318"/>
      <c r="CJ87" s="318"/>
      <c r="CK87" s="318"/>
      <c r="CL87" s="318"/>
      <c r="CM87" s="318"/>
      <c r="CN87" s="318"/>
      <c r="CO87" s="318"/>
      <c r="CP87" s="318"/>
      <c r="CQ87" s="318"/>
      <c r="CR87" s="318"/>
      <c r="CS87" s="318"/>
      <c r="CT87" s="318"/>
      <c r="CU87" s="318"/>
      <c r="CV87" s="318"/>
      <c r="CW87" s="318"/>
      <c r="CX87" s="318"/>
      <c r="CY87" s="318"/>
      <c r="CZ87" s="318"/>
      <c r="DA87" s="318"/>
      <c r="DB87" s="318"/>
      <c r="DC87" s="318"/>
      <c r="DD87" s="318"/>
      <c r="DE87" s="318"/>
      <c r="DF87" s="318"/>
      <c r="DG87" s="318"/>
      <c r="DH87" s="318"/>
      <c r="DI87" s="318"/>
      <c r="DJ87" s="318"/>
      <c r="DK87" s="318"/>
      <c r="DL87" s="318"/>
      <c r="DM87" s="318"/>
      <c r="DN87" s="318"/>
      <c r="DO87" s="318"/>
      <c r="DP87" s="318"/>
      <c r="DQ87" s="318"/>
      <c r="DR87" s="318"/>
      <c r="DS87" s="318"/>
      <c r="DT87" s="318"/>
      <c r="DU87" s="318"/>
      <c r="DV87" s="318"/>
      <c r="DW87" s="318"/>
      <c r="DX87" s="318"/>
      <c r="DY87" s="318"/>
      <c r="DZ87" s="318"/>
      <c r="EA87" s="318"/>
      <c r="EB87" s="318"/>
      <c r="EC87" s="318"/>
      <c r="ED87" s="318"/>
      <c r="EE87" s="318"/>
      <c r="EF87" s="318"/>
      <c r="EG87" s="318"/>
      <c r="EH87" s="318"/>
      <c r="EI87" s="318"/>
      <c r="EJ87" s="318"/>
      <c r="EK87" s="318"/>
      <c r="EL87" s="318"/>
      <c r="EM87" s="318"/>
      <c r="EN87" s="318"/>
      <c r="EO87" s="318"/>
      <c r="EP87" s="318"/>
      <c r="EQ87" s="318"/>
      <c r="ER87" s="318"/>
      <c r="ES87" s="318"/>
      <c r="ET87" s="318"/>
      <c r="EU87" s="318"/>
      <c r="EV87" s="318"/>
      <c r="EW87" s="318"/>
      <c r="EX87" s="318"/>
      <c r="EY87" s="318"/>
      <c r="EZ87" s="318"/>
      <c r="FA87" s="318"/>
      <c r="FB87" s="318"/>
      <c r="FC87" s="318"/>
      <c r="FD87" s="318"/>
      <c r="FE87" s="318"/>
      <c r="FF87" s="318"/>
      <c r="FG87" s="318"/>
      <c r="FH87" s="318"/>
      <c r="FI87" s="318"/>
      <c r="FJ87" s="318"/>
      <c r="FK87" s="318"/>
      <c r="FL87" s="318"/>
      <c r="FM87" s="318"/>
      <c r="FN87" s="318"/>
      <c r="FO87" s="318"/>
      <c r="FP87" s="318"/>
      <c r="FQ87" s="318"/>
      <c r="FR87" s="318"/>
      <c r="FS87" s="318"/>
      <c r="FT87" s="318"/>
      <c r="FU87" s="318"/>
      <c r="FV87" s="318"/>
      <c r="FW87" s="318"/>
      <c r="FX87" s="318"/>
      <c r="FY87" s="318"/>
      <c r="FZ87" s="318"/>
      <c r="GA87" s="318"/>
      <c r="GB87" s="318"/>
      <c r="GC87" s="318"/>
    </row>
    <row r="88" spans="2:185" ht="15.6" x14ac:dyDescent="0.3">
      <c r="B88" s="318"/>
      <c r="C88" s="318"/>
      <c r="D88" s="318"/>
      <c r="E88" s="318"/>
      <c r="F88" s="318"/>
      <c r="G88" s="318"/>
      <c r="H88" s="318"/>
      <c r="I88" s="318"/>
      <c r="J88" s="317"/>
      <c r="K88" s="318"/>
      <c r="L88" s="318"/>
      <c r="M88" s="318"/>
      <c r="N88" s="323"/>
      <c r="O88" s="324"/>
      <c r="P88" s="325"/>
      <c r="Q88" s="326"/>
      <c r="R88" s="327"/>
      <c r="S88" s="319"/>
      <c r="T88" s="319"/>
      <c r="U88" s="319"/>
      <c r="V88" s="319"/>
      <c r="W88" s="319"/>
      <c r="X88" s="319"/>
      <c r="Y88" s="319"/>
      <c r="Z88" s="318"/>
      <c r="AA88" s="328"/>
      <c r="AB88" s="329"/>
      <c r="AC88" s="330"/>
      <c r="AD88" s="319"/>
      <c r="AE88" s="319"/>
      <c r="AF88" s="319"/>
      <c r="AG88" s="319"/>
      <c r="AH88" s="319"/>
      <c r="AI88" s="319"/>
      <c r="AJ88" s="319"/>
      <c r="AK88" s="319"/>
      <c r="AL88" s="319"/>
      <c r="AM88" s="331"/>
      <c r="AN88" s="331"/>
      <c r="AO88" s="331"/>
      <c r="AP88" s="331"/>
      <c r="AQ88" s="331"/>
      <c r="AR88" s="331"/>
      <c r="AS88" s="331"/>
      <c r="AT88" s="332"/>
      <c r="AU88" s="318"/>
      <c r="AV88" s="333"/>
      <c r="AW88" s="334"/>
      <c r="AX88" s="334"/>
      <c r="AY88" s="335"/>
      <c r="AZ88" s="331"/>
      <c r="BA88" s="331"/>
      <c r="BB88" s="331"/>
      <c r="BC88" s="331"/>
      <c r="BD88" s="335"/>
      <c r="BE88" s="330"/>
      <c r="BF88" s="334"/>
      <c r="BG88" s="336"/>
      <c r="BH88" s="335"/>
      <c r="BI88" s="331"/>
      <c r="BJ88" s="337"/>
      <c r="BK88" s="338"/>
      <c r="BL88" s="339"/>
      <c r="BM88" s="339"/>
      <c r="BN88" s="330"/>
      <c r="BO88" s="331"/>
      <c r="BP88" s="331"/>
      <c r="BQ88" s="331"/>
      <c r="BR88" s="331"/>
      <c r="BS88" s="331"/>
      <c r="BT88" s="331"/>
      <c r="BU88" s="331"/>
      <c r="BV88" s="331"/>
      <c r="BW88" s="340"/>
      <c r="BX88" s="331"/>
      <c r="BY88" s="337"/>
      <c r="BZ88" s="331"/>
      <c r="CA88" s="340"/>
      <c r="CB88" s="331"/>
      <c r="CC88" s="331"/>
      <c r="CD88" s="331"/>
      <c r="CE88" s="331"/>
      <c r="CF88" s="341"/>
      <c r="CG88" s="342"/>
      <c r="CH88" s="343"/>
      <c r="CI88" s="325"/>
      <c r="CJ88" s="325"/>
      <c r="CK88" s="331"/>
      <c r="CL88" s="331"/>
      <c r="CM88" s="331"/>
      <c r="CN88" s="331"/>
      <c r="CO88" s="331"/>
      <c r="CP88" s="331"/>
      <c r="CQ88" s="331"/>
      <c r="CR88" s="331"/>
      <c r="CS88" s="331"/>
      <c r="CT88" s="331"/>
      <c r="CU88" s="331"/>
      <c r="CV88" s="331"/>
      <c r="CW88" s="344"/>
      <c r="CX88" s="331"/>
      <c r="CY88" s="345"/>
      <c r="CZ88" s="345"/>
      <c r="DA88" s="345"/>
      <c r="DB88" s="345"/>
      <c r="DC88" s="345"/>
      <c r="DD88" s="346"/>
      <c r="DE88" s="347"/>
      <c r="DF88" s="338"/>
      <c r="DG88" s="338"/>
      <c r="DH88" s="338"/>
      <c r="DI88" s="338"/>
      <c r="DJ88" s="338"/>
      <c r="DK88" s="338"/>
      <c r="DL88" s="338"/>
      <c r="DM88" s="338"/>
      <c r="DN88" s="338"/>
      <c r="DO88" s="338"/>
      <c r="DP88" s="338"/>
      <c r="DQ88" s="338"/>
      <c r="DR88" s="338"/>
      <c r="DS88" s="338"/>
      <c r="DT88" s="338"/>
      <c r="DU88" s="338"/>
      <c r="DV88" s="338"/>
      <c r="DW88" s="338"/>
      <c r="DX88" s="338"/>
      <c r="DY88" s="338"/>
      <c r="DZ88" s="338"/>
      <c r="EA88" s="338"/>
      <c r="EB88" s="338"/>
      <c r="EC88" s="338"/>
      <c r="ED88" s="338"/>
      <c r="EE88" s="338"/>
      <c r="EF88" s="338"/>
      <c r="EG88" s="338"/>
      <c r="EH88" s="338"/>
      <c r="EI88" s="338"/>
      <c r="EJ88" s="338"/>
      <c r="EK88" s="338"/>
      <c r="EL88" s="338"/>
      <c r="EM88" s="338"/>
      <c r="EN88" s="338"/>
      <c r="EO88" s="338"/>
      <c r="EP88" s="338"/>
      <c r="EQ88" s="338"/>
      <c r="ER88" s="338"/>
      <c r="ES88" s="338"/>
      <c r="ET88" s="338"/>
      <c r="EU88" s="318"/>
      <c r="EV88" s="318"/>
      <c r="EW88" s="318"/>
      <c r="EX88" s="318"/>
      <c r="EY88" s="318"/>
      <c r="EZ88" s="318"/>
      <c r="FA88" s="318"/>
      <c r="FB88" s="318"/>
      <c r="FC88" s="318"/>
      <c r="FD88" s="318"/>
      <c r="FE88" s="318"/>
      <c r="FF88" s="318"/>
      <c r="FG88" s="318"/>
      <c r="FH88" s="318"/>
      <c r="FI88" s="318"/>
      <c r="FJ88" s="318"/>
      <c r="FK88" s="318"/>
      <c r="FL88" s="318"/>
      <c r="FM88" s="318"/>
      <c r="FN88" s="318"/>
      <c r="FO88" s="318"/>
      <c r="FP88" s="318"/>
      <c r="FQ88" s="318"/>
      <c r="FR88" s="318"/>
      <c r="FS88" s="318"/>
      <c r="FT88" s="318"/>
      <c r="FU88" s="318"/>
      <c r="FV88" s="318"/>
      <c r="FW88" s="318"/>
      <c r="FX88" s="318"/>
      <c r="FY88" s="318"/>
      <c r="FZ88" s="318"/>
      <c r="GA88" s="318"/>
      <c r="GB88" s="318"/>
      <c r="GC88" s="318"/>
    </row>
    <row r="89" spans="2:185" ht="15.6" x14ac:dyDescent="0.3">
      <c r="B89" s="318"/>
      <c r="C89" s="318"/>
      <c r="D89" s="318"/>
      <c r="E89" s="318"/>
      <c r="F89" s="318"/>
      <c r="G89" s="318"/>
      <c r="H89" s="318"/>
      <c r="I89" s="318"/>
      <c r="J89" s="317"/>
      <c r="K89" s="318"/>
      <c r="L89" s="318"/>
      <c r="M89" s="318"/>
      <c r="N89" s="323"/>
      <c r="O89" s="324"/>
      <c r="P89" s="325"/>
      <c r="Q89" s="326"/>
      <c r="R89" s="327"/>
      <c r="S89" s="319"/>
      <c r="T89" s="319"/>
      <c r="U89" s="319"/>
      <c r="V89" s="319"/>
      <c r="W89" s="319"/>
      <c r="X89" s="319"/>
      <c r="Y89" s="319"/>
      <c r="Z89" s="318"/>
      <c r="AA89" s="328"/>
      <c r="AB89" s="329"/>
      <c r="AC89" s="330"/>
      <c r="AD89" s="319"/>
      <c r="AE89" s="319"/>
      <c r="AF89" s="319"/>
      <c r="AG89" s="319"/>
      <c r="AH89" s="319"/>
      <c r="AI89" s="319"/>
      <c r="AJ89" s="319"/>
      <c r="AK89" s="319"/>
      <c r="AL89" s="319"/>
      <c r="AM89" s="331"/>
      <c r="AN89" s="331"/>
      <c r="AO89" s="331"/>
      <c r="AP89" s="331"/>
      <c r="AQ89" s="331"/>
      <c r="AR89" s="331"/>
      <c r="AS89" s="331"/>
      <c r="AT89" s="331"/>
      <c r="AU89" s="348"/>
      <c r="AV89" s="333"/>
      <c r="AW89" s="334"/>
      <c r="AX89" s="334"/>
      <c r="AY89" s="335"/>
      <c r="AZ89" s="331"/>
      <c r="BA89" s="331"/>
      <c r="BB89" s="331"/>
      <c r="BC89" s="331"/>
      <c r="BD89" s="335"/>
      <c r="BE89" s="330"/>
      <c r="BF89" s="334"/>
      <c r="BG89" s="336"/>
      <c r="BH89" s="335"/>
      <c r="BI89" s="331"/>
      <c r="BJ89" s="337"/>
      <c r="BK89" s="338"/>
      <c r="BL89" s="339"/>
      <c r="BM89" s="339"/>
      <c r="BN89" s="330"/>
      <c r="BO89" s="331"/>
      <c r="BP89" s="331"/>
      <c r="BQ89" s="331"/>
      <c r="BR89" s="331"/>
      <c r="BS89" s="331"/>
      <c r="BT89" s="331"/>
      <c r="BU89" s="331"/>
      <c r="BV89" s="331"/>
      <c r="BW89" s="340"/>
      <c r="BX89" s="331"/>
      <c r="BY89" s="337"/>
      <c r="BZ89" s="331"/>
      <c r="CA89" s="340"/>
      <c r="CB89" s="331"/>
      <c r="CC89" s="331"/>
      <c r="CD89" s="331"/>
      <c r="CE89" s="331"/>
      <c r="CF89" s="325"/>
      <c r="CG89" s="342"/>
      <c r="CH89" s="343"/>
      <c r="CI89" s="325"/>
      <c r="CJ89" s="325"/>
      <c r="CK89" s="331"/>
      <c r="CL89" s="331"/>
      <c r="CM89" s="331"/>
      <c r="CN89" s="331"/>
      <c r="CO89" s="331"/>
      <c r="CP89" s="331"/>
      <c r="CQ89" s="331"/>
      <c r="CR89" s="331"/>
      <c r="CS89" s="331"/>
      <c r="CT89" s="331"/>
      <c r="CU89" s="331"/>
      <c r="CV89" s="331"/>
      <c r="CW89" s="344"/>
      <c r="CX89" s="331"/>
      <c r="CY89" s="345"/>
      <c r="CZ89" s="345"/>
      <c r="DA89" s="345"/>
      <c r="DB89" s="345"/>
      <c r="DC89" s="345"/>
      <c r="DD89" s="347"/>
      <c r="DE89" s="347"/>
      <c r="DF89" s="338"/>
      <c r="DG89" s="338"/>
      <c r="DH89" s="338"/>
      <c r="DI89" s="338"/>
      <c r="DJ89" s="338"/>
      <c r="DK89" s="338"/>
      <c r="DL89" s="338"/>
      <c r="DM89" s="338"/>
      <c r="DN89" s="338"/>
      <c r="DO89" s="338"/>
      <c r="DP89" s="338"/>
      <c r="DQ89" s="338"/>
      <c r="DR89" s="338"/>
      <c r="DS89" s="338"/>
      <c r="DT89" s="338"/>
      <c r="DU89" s="338"/>
      <c r="DV89" s="338"/>
      <c r="DW89" s="338"/>
      <c r="DX89" s="338"/>
      <c r="DY89" s="338"/>
      <c r="DZ89" s="338"/>
      <c r="EA89" s="338"/>
      <c r="EB89" s="338"/>
      <c r="EC89" s="338"/>
      <c r="ED89" s="338"/>
      <c r="EE89" s="338"/>
      <c r="EF89" s="338"/>
      <c r="EG89" s="338"/>
      <c r="EH89" s="338"/>
      <c r="EI89" s="338"/>
      <c r="EJ89" s="338"/>
      <c r="EK89" s="338"/>
      <c r="EL89" s="338"/>
      <c r="EM89" s="338"/>
      <c r="EN89" s="338"/>
      <c r="EO89" s="338"/>
      <c r="EP89" s="338"/>
      <c r="EQ89" s="338"/>
      <c r="ER89" s="338"/>
      <c r="ES89" s="338"/>
      <c r="ET89" s="338"/>
      <c r="EU89" s="318"/>
      <c r="EV89" s="318"/>
      <c r="EW89" s="318"/>
      <c r="EX89" s="318"/>
      <c r="EY89" s="318"/>
      <c r="EZ89" s="318"/>
      <c r="FA89" s="318"/>
      <c r="FB89" s="318"/>
      <c r="FC89" s="318"/>
      <c r="FD89" s="318"/>
      <c r="FE89" s="318"/>
      <c r="FF89" s="318"/>
      <c r="FG89" s="318"/>
      <c r="FH89" s="318"/>
      <c r="FI89" s="318"/>
      <c r="FJ89" s="318"/>
      <c r="FK89" s="318"/>
      <c r="FL89" s="318"/>
      <c r="FM89" s="318"/>
      <c r="FN89" s="318"/>
      <c r="FO89" s="318"/>
      <c r="FP89" s="318"/>
      <c r="FQ89" s="318"/>
      <c r="FR89" s="318"/>
      <c r="FS89" s="318"/>
      <c r="FT89" s="318"/>
      <c r="FU89" s="318"/>
      <c r="FV89" s="318"/>
      <c r="FW89" s="318"/>
      <c r="FX89" s="318"/>
      <c r="FY89" s="318"/>
      <c r="FZ89" s="318"/>
      <c r="GA89" s="318"/>
      <c r="GB89" s="318"/>
      <c r="GC89" s="318"/>
    </row>
    <row r="90" spans="2:185" ht="15.6" x14ac:dyDescent="0.3">
      <c r="B90" s="318"/>
      <c r="C90" s="318"/>
      <c r="D90" s="318"/>
      <c r="E90" s="318"/>
      <c r="F90" s="318"/>
      <c r="G90" s="318"/>
      <c r="H90" s="318"/>
      <c r="I90" s="318"/>
      <c r="J90" s="317"/>
      <c r="K90" s="318"/>
      <c r="L90" s="318"/>
      <c r="M90" s="318"/>
      <c r="N90" s="318"/>
      <c r="O90" s="349"/>
      <c r="P90" s="325"/>
      <c r="Q90" s="350"/>
      <c r="R90" s="351"/>
      <c r="S90" s="351"/>
      <c r="T90" s="319"/>
      <c r="U90" s="320"/>
      <c r="V90" s="319"/>
      <c r="W90" s="320"/>
      <c r="X90" s="320"/>
      <c r="Y90" s="320"/>
      <c r="Z90" s="320"/>
      <c r="AA90" s="318"/>
      <c r="AB90" s="320"/>
      <c r="AC90" s="352"/>
      <c r="AD90" s="320"/>
      <c r="AE90" s="320"/>
      <c r="AF90" s="320"/>
      <c r="AG90" s="320"/>
      <c r="AH90" s="320"/>
      <c r="AI90" s="320"/>
      <c r="AJ90" s="353"/>
      <c r="AK90" s="353"/>
      <c r="AL90" s="353"/>
      <c r="AM90" s="353"/>
      <c r="AN90" s="353"/>
      <c r="AO90" s="354"/>
      <c r="AP90" s="354"/>
      <c r="AQ90" s="354"/>
      <c r="AR90" s="354"/>
      <c r="AS90" s="354"/>
      <c r="AT90" s="355"/>
      <c r="AU90" s="356"/>
      <c r="AV90" s="357"/>
      <c r="AW90" s="358"/>
      <c r="AX90" s="358"/>
      <c r="AY90" s="357"/>
      <c r="AZ90" s="359"/>
      <c r="BA90" s="359"/>
      <c r="BB90" s="359"/>
      <c r="BC90" s="359"/>
      <c r="BD90" s="360"/>
      <c r="BE90" s="361"/>
      <c r="BF90" s="362"/>
      <c r="BG90" s="363"/>
      <c r="BH90" s="360"/>
      <c r="BI90" s="341"/>
      <c r="BJ90" s="364"/>
      <c r="BK90" s="347"/>
      <c r="BL90" s="365"/>
      <c r="BM90" s="366"/>
      <c r="BN90" s="365"/>
      <c r="BO90" s="365"/>
      <c r="BP90" s="365"/>
      <c r="BQ90" s="365"/>
      <c r="BR90" s="365"/>
      <c r="BS90" s="365"/>
      <c r="BT90" s="365"/>
      <c r="BU90" s="365"/>
      <c r="BV90" s="367"/>
      <c r="BW90" s="368"/>
      <c r="BX90" s="367"/>
      <c r="BY90" s="367"/>
      <c r="BZ90" s="367"/>
      <c r="CA90" s="368"/>
      <c r="CB90" s="367"/>
      <c r="CC90" s="367"/>
      <c r="CD90" s="367"/>
      <c r="CE90" s="367"/>
      <c r="CF90" s="325"/>
      <c r="CG90" s="325"/>
      <c r="CH90" s="343"/>
      <c r="CI90" s="343"/>
      <c r="CJ90" s="343"/>
      <c r="CK90" s="343"/>
      <c r="CL90" s="343"/>
      <c r="CM90" s="343"/>
      <c r="CN90" s="325"/>
      <c r="CO90" s="343"/>
      <c r="CP90" s="343"/>
      <c r="CQ90" s="343"/>
      <c r="CR90" s="343"/>
      <c r="CS90" s="343"/>
      <c r="CT90" s="343"/>
      <c r="CU90" s="343"/>
      <c r="CV90" s="343"/>
      <c r="CW90" s="366"/>
      <c r="CX90" s="325"/>
      <c r="CY90" s="343"/>
      <c r="CZ90" s="343"/>
      <c r="DA90" s="343"/>
      <c r="DB90" s="369"/>
      <c r="DC90" s="343"/>
      <c r="DD90" s="370"/>
      <c r="DE90" s="370"/>
      <c r="DF90" s="370"/>
      <c r="DG90" s="370"/>
      <c r="DH90" s="370"/>
      <c r="DI90" s="370"/>
      <c r="DJ90" s="370"/>
      <c r="DK90" s="370"/>
      <c r="DL90" s="370"/>
      <c r="DM90" s="370"/>
      <c r="DN90" s="371"/>
      <c r="DO90" s="371"/>
      <c r="DP90" s="371"/>
      <c r="DQ90" s="371"/>
      <c r="DR90" s="371"/>
      <c r="DS90" s="371"/>
      <c r="DT90" s="371"/>
      <c r="DU90" s="371"/>
      <c r="DV90" s="371"/>
      <c r="DW90" s="371"/>
      <c r="DX90" s="371"/>
      <c r="DY90" s="371"/>
      <c r="DZ90" s="371"/>
      <c r="EA90" s="371"/>
      <c r="EB90" s="371"/>
      <c r="EC90" s="371"/>
      <c r="ED90" s="343"/>
      <c r="EE90" s="343"/>
      <c r="EF90" s="343"/>
      <c r="EG90" s="365"/>
      <c r="EH90" s="372"/>
      <c r="EI90" s="372"/>
      <c r="EJ90" s="343"/>
      <c r="EK90" s="343"/>
      <c r="EL90" s="343"/>
      <c r="EM90" s="343"/>
      <c r="EN90" s="343"/>
      <c r="EO90" s="343"/>
      <c r="EP90" s="365"/>
      <c r="EQ90" s="343"/>
      <c r="ER90" s="343"/>
      <c r="ES90" s="367"/>
      <c r="ET90" s="372"/>
      <c r="EU90" s="367"/>
      <c r="EV90" s="367"/>
      <c r="EW90" s="367"/>
      <c r="EX90" s="367"/>
      <c r="EY90" s="367"/>
      <c r="EZ90" s="367"/>
      <c r="FA90" s="367"/>
      <c r="FB90" s="367"/>
      <c r="FC90" s="367"/>
      <c r="FD90" s="367"/>
      <c r="FE90" s="367"/>
      <c r="FF90" s="367"/>
      <c r="FG90" s="318"/>
      <c r="FH90" s="318"/>
      <c r="FI90" s="318"/>
      <c r="FJ90" s="318"/>
      <c r="FK90" s="318"/>
      <c r="FL90" s="318"/>
      <c r="FM90" s="318"/>
      <c r="FN90" s="318"/>
      <c r="FO90" s="318"/>
      <c r="FP90" s="318"/>
      <c r="FQ90" s="318"/>
      <c r="FR90" s="318"/>
      <c r="FS90" s="318"/>
      <c r="FT90" s="318"/>
      <c r="FU90" s="318"/>
      <c r="FV90" s="318"/>
      <c r="FW90" s="318"/>
      <c r="FX90" s="318"/>
      <c r="FY90" s="318"/>
      <c r="FZ90" s="318"/>
      <c r="GA90" s="318"/>
      <c r="GB90" s="318"/>
      <c r="GC90" s="318"/>
    </row>
    <row r="91" spans="2:185" ht="15.6" x14ac:dyDescent="0.3">
      <c r="B91" s="318"/>
      <c r="C91" s="318"/>
      <c r="D91" s="318"/>
      <c r="E91" s="318"/>
      <c r="F91" s="318"/>
      <c r="G91" s="318"/>
      <c r="H91" s="318"/>
      <c r="I91" s="318"/>
      <c r="J91" s="317"/>
      <c r="K91" s="318"/>
      <c r="L91" s="318"/>
      <c r="M91" s="373"/>
      <c r="N91" s="343"/>
      <c r="O91" s="343"/>
      <c r="P91" s="343"/>
      <c r="Q91" s="374"/>
      <c r="R91" s="320"/>
      <c r="S91" s="320"/>
      <c r="T91" s="320"/>
      <c r="U91" s="320"/>
      <c r="V91" s="320"/>
      <c r="W91" s="320"/>
      <c r="X91" s="320"/>
      <c r="Y91" s="320"/>
      <c r="Z91" s="375"/>
      <c r="AA91" s="318"/>
      <c r="AB91" s="375"/>
      <c r="AC91" s="352"/>
      <c r="AD91" s="320"/>
      <c r="AE91" s="320"/>
      <c r="AF91" s="320"/>
      <c r="AG91" s="320"/>
      <c r="AH91" s="320"/>
      <c r="AI91" s="320"/>
      <c r="AJ91" s="353"/>
      <c r="AK91" s="353"/>
      <c r="AL91" s="353"/>
      <c r="AM91" s="353"/>
      <c r="AN91" s="376"/>
      <c r="AO91" s="376"/>
      <c r="AP91" s="376"/>
      <c r="AQ91" s="376"/>
      <c r="AR91" s="376"/>
      <c r="AS91" s="376"/>
      <c r="AT91" s="377"/>
      <c r="AU91" s="378"/>
      <c r="AV91" s="379"/>
      <c r="AW91" s="380"/>
      <c r="AX91" s="381"/>
      <c r="AY91" s="382"/>
      <c r="AZ91" s="382"/>
      <c r="BA91" s="382"/>
      <c r="BB91" s="382"/>
      <c r="BC91" s="382"/>
      <c r="BD91" s="382"/>
      <c r="BE91" s="378"/>
      <c r="BF91" s="382"/>
      <c r="BG91" s="378"/>
      <c r="BH91" s="382"/>
      <c r="BI91" s="377"/>
      <c r="BJ91" s="383"/>
      <c r="BK91" s="383"/>
      <c r="BL91" s="365"/>
      <c r="BM91" s="366"/>
      <c r="BN91" s="365"/>
      <c r="BO91" s="365"/>
      <c r="BP91" s="365"/>
      <c r="BQ91" s="365"/>
      <c r="BR91" s="365"/>
      <c r="BS91" s="365"/>
      <c r="BT91" s="365"/>
      <c r="BU91" s="365"/>
      <c r="BV91" s="365"/>
      <c r="BW91" s="365"/>
      <c r="BX91" s="365"/>
      <c r="BY91" s="365"/>
      <c r="BZ91" s="365"/>
      <c r="CA91" s="365"/>
      <c r="CB91" s="365"/>
      <c r="CC91" s="365"/>
      <c r="CD91" s="365"/>
      <c r="CE91" s="365"/>
      <c r="CF91" s="377"/>
      <c r="CG91" s="377"/>
      <c r="CH91" s="377"/>
      <c r="CI91" s="343"/>
      <c r="CJ91" s="343"/>
      <c r="CK91" s="343"/>
      <c r="CL91" s="343"/>
      <c r="CM91" s="343"/>
      <c r="CN91" s="343"/>
      <c r="CO91" s="343"/>
      <c r="CP91" s="343"/>
      <c r="CQ91" s="343"/>
      <c r="CR91" s="343"/>
      <c r="CS91" s="343"/>
      <c r="CT91" s="343"/>
      <c r="CU91" s="343"/>
      <c r="CV91" s="343"/>
      <c r="CW91" s="366"/>
      <c r="CX91" s="343"/>
      <c r="CY91" s="343"/>
      <c r="CZ91" s="343"/>
      <c r="DA91" s="343"/>
      <c r="DB91" s="343"/>
      <c r="DC91" s="343"/>
      <c r="DD91" s="370"/>
      <c r="DE91" s="370"/>
      <c r="DF91" s="370"/>
      <c r="DG91" s="370"/>
      <c r="DH91" s="370"/>
      <c r="DI91" s="370"/>
      <c r="DJ91" s="370"/>
      <c r="DK91" s="370"/>
      <c r="DL91" s="370"/>
      <c r="DM91" s="370"/>
      <c r="DN91" s="370"/>
      <c r="DO91" s="370"/>
      <c r="DP91" s="370"/>
      <c r="DQ91" s="370"/>
      <c r="DR91" s="370"/>
      <c r="DS91" s="370"/>
      <c r="DT91" s="370"/>
      <c r="DU91" s="370"/>
      <c r="DV91" s="370"/>
      <c r="DW91" s="370"/>
      <c r="DX91" s="370"/>
      <c r="DY91" s="370"/>
      <c r="DZ91" s="371"/>
      <c r="EA91" s="371"/>
      <c r="EB91" s="370"/>
      <c r="EC91" s="370"/>
      <c r="ED91" s="343"/>
      <c r="EE91" s="343"/>
      <c r="EF91" s="343"/>
      <c r="EG91" s="365"/>
      <c r="EH91" s="343"/>
      <c r="EI91" s="343"/>
      <c r="EJ91" s="343"/>
      <c r="EK91" s="343"/>
      <c r="EL91" s="343"/>
      <c r="EM91" s="343"/>
      <c r="EN91" s="343"/>
      <c r="EO91" s="343"/>
      <c r="EP91" s="365"/>
      <c r="EQ91" s="343"/>
      <c r="ER91" s="343"/>
      <c r="ES91" s="365"/>
      <c r="ET91" s="343"/>
      <c r="EU91" s="365"/>
      <c r="EV91" s="365"/>
      <c r="EW91" s="365"/>
      <c r="EX91" s="365"/>
      <c r="EY91" s="365"/>
      <c r="EZ91" s="365"/>
      <c r="FA91" s="365"/>
      <c r="FB91" s="365"/>
      <c r="FC91" s="365"/>
      <c r="FD91" s="365"/>
      <c r="FE91" s="365"/>
      <c r="FF91" s="365"/>
      <c r="FG91" s="318"/>
      <c r="FH91" s="318"/>
      <c r="FI91" s="318"/>
      <c r="FJ91" s="318"/>
      <c r="FK91" s="318"/>
      <c r="FL91" s="318"/>
      <c r="FM91" s="318"/>
      <c r="FN91" s="318"/>
      <c r="FO91" s="318"/>
      <c r="FP91" s="318"/>
      <c r="FQ91" s="318"/>
      <c r="FR91" s="318"/>
      <c r="FS91" s="318"/>
      <c r="FT91" s="318"/>
      <c r="FU91" s="318"/>
      <c r="FV91" s="318"/>
      <c r="FW91" s="318"/>
      <c r="FX91" s="318"/>
      <c r="FY91" s="318"/>
      <c r="FZ91" s="318"/>
      <c r="GA91" s="318"/>
      <c r="GB91" s="318"/>
      <c r="GC91" s="318"/>
    </row>
    <row r="92" spans="2:185" ht="15.6" x14ac:dyDescent="0.3">
      <c r="B92" s="318"/>
      <c r="C92" s="318"/>
      <c r="D92" s="318"/>
      <c r="E92" s="318"/>
      <c r="F92" s="318"/>
      <c r="G92" s="318"/>
      <c r="H92" s="318"/>
      <c r="I92" s="318"/>
      <c r="J92" s="317"/>
      <c r="K92" s="318"/>
      <c r="L92" s="318"/>
      <c r="M92" s="318"/>
      <c r="N92" s="318"/>
      <c r="O92" s="384"/>
      <c r="P92" s="343"/>
      <c r="Q92" s="374"/>
      <c r="R92" s="320"/>
      <c r="S92" s="320"/>
      <c r="T92" s="320"/>
      <c r="U92" s="320"/>
      <c r="V92" s="320"/>
      <c r="W92" s="320"/>
      <c r="X92" s="320"/>
      <c r="Y92" s="320"/>
      <c r="Z92" s="375"/>
      <c r="AA92" s="320"/>
      <c r="AB92" s="375"/>
      <c r="AC92" s="352"/>
      <c r="AD92" s="320"/>
      <c r="AE92" s="320"/>
      <c r="AF92" s="320"/>
      <c r="AG92" s="320"/>
      <c r="AH92" s="320"/>
      <c r="AI92" s="320"/>
      <c r="AJ92" s="353"/>
      <c r="AK92" s="353"/>
      <c r="AL92" s="385"/>
      <c r="AM92" s="353"/>
      <c r="AN92" s="385"/>
      <c r="AO92" s="376"/>
      <c r="AP92" s="376"/>
      <c r="AQ92" s="376"/>
      <c r="AR92" s="376"/>
      <c r="AS92" s="376"/>
      <c r="AT92" s="377"/>
      <c r="AU92" s="378"/>
      <c r="AV92" s="382"/>
      <c r="AW92" s="381"/>
      <c r="AX92" s="386"/>
      <c r="AY92" s="382"/>
      <c r="AZ92" s="382"/>
      <c r="BA92" s="382"/>
      <c r="BB92" s="382"/>
      <c r="BC92" s="382"/>
      <c r="BD92" s="382"/>
      <c r="BE92" s="378"/>
      <c r="BF92" s="382"/>
      <c r="BG92" s="378"/>
      <c r="BH92" s="382"/>
      <c r="BI92" s="377"/>
      <c r="BJ92" s="383"/>
      <c r="BK92" s="383"/>
      <c r="BL92" s="365"/>
      <c r="BM92" s="387"/>
      <c r="BN92" s="365"/>
      <c r="BO92" s="387"/>
      <c r="BP92" s="387"/>
      <c r="BQ92" s="387"/>
      <c r="BR92" s="387"/>
      <c r="BS92" s="387"/>
      <c r="BT92" s="387"/>
      <c r="BU92" s="387"/>
      <c r="BV92" s="365"/>
      <c r="BW92" s="365"/>
      <c r="BX92" s="365"/>
      <c r="BY92" s="365"/>
      <c r="BZ92" s="365"/>
      <c r="CA92" s="365"/>
      <c r="CB92" s="365"/>
      <c r="CC92" s="365"/>
      <c r="CD92" s="365"/>
      <c r="CE92" s="365"/>
      <c r="CF92" s="377"/>
      <c r="CG92" s="377"/>
      <c r="CH92" s="377"/>
      <c r="CI92" s="343"/>
      <c r="CJ92" s="343"/>
      <c r="CK92" s="343"/>
      <c r="CL92" s="343"/>
      <c r="CM92" s="343"/>
      <c r="CN92" s="343"/>
      <c r="CO92" s="343"/>
      <c r="CP92" s="343"/>
      <c r="CQ92" s="343"/>
      <c r="CR92" s="343"/>
      <c r="CS92" s="343"/>
      <c r="CT92" s="343"/>
      <c r="CU92" s="343"/>
      <c r="CV92" s="343"/>
      <c r="CW92" s="366"/>
      <c r="CX92" s="343"/>
      <c r="CY92" s="343"/>
      <c r="CZ92" s="343"/>
      <c r="DA92" s="343"/>
      <c r="DB92" s="343"/>
      <c r="DC92" s="343"/>
      <c r="DD92" s="370"/>
      <c r="DE92" s="370"/>
      <c r="DF92" s="370"/>
      <c r="DG92" s="370"/>
      <c r="DH92" s="370"/>
      <c r="DI92" s="370"/>
      <c r="DJ92" s="370"/>
      <c r="DK92" s="370"/>
      <c r="DL92" s="370"/>
      <c r="DM92" s="370"/>
      <c r="DN92" s="370"/>
      <c r="DO92" s="370"/>
      <c r="DP92" s="370"/>
      <c r="DQ92" s="370"/>
      <c r="DR92" s="370"/>
      <c r="DS92" s="370"/>
      <c r="DT92" s="370"/>
      <c r="DU92" s="370"/>
      <c r="DV92" s="370"/>
      <c r="DW92" s="370"/>
      <c r="DX92" s="370"/>
      <c r="DY92" s="370"/>
      <c r="DZ92" s="370"/>
      <c r="EA92" s="370"/>
      <c r="EB92" s="371"/>
      <c r="EC92" s="370"/>
      <c r="ED92" s="343"/>
      <c r="EE92" s="343"/>
      <c r="EF92" s="343"/>
      <c r="EG92" s="365"/>
      <c r="EH92" s="343"/>
      <c r="EI92" s="343"/>
      <c r="EJ92" s="343"/>
      <c r="EK92" s="343"/>
      <c r="EL92" s="343"/>
      <c r="EM92" s="343"/>
      <c r="EN92" s="343"/>
      <c r="EO92" s="343"/>
      <c r="EP92" s="365"/>
      <c r="EQ92" s="343"/>
      <c r="ER92" s="343"/>
      <c r="ES92" s="365"/>
      <c r="ET92" s="343"/>
      <c r="EU92" s="365"/>
      <c r="EV92" s="365"/>
      <c r="EW92" s="318"/>
      <c r="EX92" s="365"/>
      <c r="EY92" s="365"/>
      <c r="EZ92" s="365"/>
      <c r="FA92" s="365"/>
      <c r="FB92" s="318"/>
      <c r="FC92" s="318"/>
      <c r="FD92" s="318"/>
      <c r="FE92" s="318"/>
      <c r="FF92" s="318"/>
      <c r="FG92" s="318"/>
      <c r="FH92" s="318"/>
      <c r="FI92" s="318"/>
      <c r="FJ92" s="318"/>
      <c r="FK92" s="318"/>
      <c r="FL92" s="318"/>
      <c r="FM92" s="318"/>
      <c r="FN92" s="318"/>
      <c r="FO92" s="318"/>
      <c r="FP92" s="318"/>
      <c r="FQ92" s="318"/>
      <c r="FR92" s="318"/>
      <c r="FS92" s="318"/>
      <c r="FT92" s="318"/>
      <c r="FU92" s="318"/>
      <c r="FV92" s="318"/>
      <c r="FW92" s="318"/>
      <c r="FX92" s="318"/>
      <c r="FY92" s="318"/>
      <c r="FZ92" s="318"/>
      <c r="GA92" s="318"/>
      <c r="GB92" s="318"/>
      <c r="GC92" s="318"/>
    </row>
    <row r="93" spans="2:185" x14ac:dyDescent="0.25">
      <c r="B93" s="318"/>
      <c r="C93" s="318"/>
      <c r="D93" s="318"/>
      <c r="E93" s="318"/>
      <c r="F93" s="318"/>
      <c r="G93" s="318"/>
      <c r="H93" s="318"/>
      <c r="I93" s="318"/>
      <c r="J93" s="317"/>
      <c r="K93" s="318"/>
      <c r="L93" s="318"/>
      <c r="M93" s="318"/>
      <c r="N93" s="388"/>
      <c r="O93" s="388"/>
      <c r="P93" s="365"/>
      <c r="Q93" s="374"/>
      <c r="R93" s="320"/>
      <c r="S93" s="375"/>
      <c r="T93" s="320"/>
      <c r="U93" s="375"/>
      <c r="V93" s="375"/>
      <c r="W93" s="375"/>
      <c r="X93" s="375"/>
      <c r="Y93" s="375"/>
      <c r="Z93" s="375"/>
      <c r="AA93" s="375"/>
      <c r="AB93" s="375"/>
      <c r="AC93" s="352"/>
      <c r="AD93" s="320"/>
      <c r="AE93" s="320"/>
      <c r="AF93" s="320"/>
      <c r="AG93" s="320"/>
      <c r="AH93" s="320"/>
      <c r="AI93" s="320"/>
      <c r="AJ93" s="389"/>
      <c r="AK93" s="389"/>
      <c r="AL93" s="390"/>
      <c r="AM93" s="389"/>
      <c r="AN93" s="390"/>
      <c r="AO93" s="390"/>
      <c r="AP93" s="390"/>
      <c r="AQ93" s="390"/>
      <c r="AR93" s="390"/>
      <c r="AS93" s="390"/>
      <c r="AT93" s="391"/>
      <c r="AU93" s="378"/>
      <c r="AV93" s="382"/>
      <c r="AW93" s="382"/>
      <c r="AX93" s="382"/>
      <c r="AY93" s="382"/>
      <c r="AZ93" s="380"/>
      <c r="BA93" s="380"/>
      <c r="BB93" s="380"/>
      <c r="BC93" s="380"/>
      <c r="BD93" s="382"/>
      <c r="BE93" s="378"/>
      <c r="BF93" s="378"/>
      <c r="BG93" s="378"/>
      <c r="BH93" s="382"/>
      <c r="BI93" s="380"/>
      <c r="BJ93" s="387"/>
      <c r="BK93" s="387"/>
      <c r="BL93" s="365"/>
      <c r="BM93" s="365"/>
      <c r="BN93" s="366"/>
      <c r="BO93" s="365"/>
      <c r="BP93" s="365"/>
      <c r="BQ93" s="365"/>
      <c r="BR93" s="365"/>
      <c r="BS93" s="365"/>
      <c r="BT93" s="365"/>
      <c r="BU93" s="365"/>
      <c r="BV93" s="365"/>
      <c r="BW93" s="365"/>
      <c r="BX93" s="365"/>
      <c r="BY93" s="365"/>
      <c r="BZ93" s="365"/>
      <c r="CA93" s="365"/>
      <c r="CB93" s="365"/>
      <c r="CC93" s="365"/>
      <c r="CD93" s="365"/>
      <c r="CE93" s="365"/>
      <c r="CF93" s="380"/>
      <c r="CG93" s="380"/>
      <c r="CH93" s="380"/>
      <c r="CI93" s="365"/>
      <c r="CJ93" s="365"/>
      <c r="CK93" s="365"/>
      <c r="CL93" s="365"/>
      <c r="CM93" s="365"/>
      <c r="CN93" s="365"/>
      <c r="CO93" s="365"/>
      <c r="CP93" s="365"/>
      <c r="CQ93" s="365"/>
      <c r="CR93" s="365"/>
      <c r="CS93" s="365"/>
      <c r="CT93" s="365"/>
      <c r="CU93" s="365"/>
      <c r="CV93" s="365"/>
      <c r="CW93" s="366"/>
      <c r="CX93" s="365"/>
      <c r="CY93" s="365"/>
      <c r="CZ93" s="365"/>
      <c r="DA93" s="365"/>
      <c r="DB93" s="365"/>
      <c r="DC93" s="365"/>
      <c r="DD93" s="370"/>
      <c r="DE93" s="370"/>
      <c r="DF93" s="370"/>
      <c r="DG93" s="370"/>
      <c r="DH93" s="370"/>
      <c r="DI93" s="370"/>
      <c r="DJ93" s="370"/>
      <c r="DK93" s="370"/>
      <c r="DL93" s="370"/>
      <c r="DM93" s="370"/>
      <c r="DN93" s="370"/>
      <c r="DO93" s="370"/>
      <c r="DP93" s="370"/>
      <c r="DQ93" s="370"/>
      <c r="DR93" s="370"/>
      <c r="DS93" s="370"/>
      <c r="DT93" s="370"/>
      <c r="DU93" s="370"/>
      <c r="DV93" s="370"/>
      <c r="DW93" s="370"/>
      <c r="DX93" s="370"/>
      <c r="DY93" s="370"/>
      <c r="DZ93" s="370"/>
      <c r="EA93" s="370"/>
      <c r="EB93" s="370"/>
      <c r="EC93" s="370"/>
      <c r="ED93" s="365"/>
      <c r="EE93" s="365"/>
      <c r="EF93" s="365"/>
      <c r="EG93" s="365"/>
      <c r="EH93" s="365"/>
      <c r="EI93" s="365"/>
      <c r="EJ93" s="365"/>
      <c r="EK93" s="365"/>
      <c r="EL93" s="365"/>
      <c r="EM93" s="365"/>
      <c r="EN93" s="365"/>
      <c r="EO93" s="365"/>
      <c r="EP93" s="365"/>
      <c r="EQ93" s="365"/>
      <c r="ER93" s="365"/>
      <c r="ES93" s="365"/>
      <c r="ET93" s="365"/>
      <c r="EU93" s="365"/>
      <c r="EV93" s="365"/>
      <c r="EW93" s="365"/>
      <c r="EX93" s="365"/>
      <c r="EY93" s="365"/>
      <c r="EZ93" s="365"/>
      <c r="FA93" s="365"/>
      <c r="FB93" s="365"/>
      <c r="FC93" s="365"/>
      <c r="FD93" s="365"/>
      <c r="FE93" s="318"/>
      <c r="FF93" s="318"/>
      <c r="FG93" s="318"/>
      <c r="FH93" s="318"/>
      <c r="FI93" s="318"/>
      <c r="FJ93" s="318"/>
      <c r="FK93" s="318"/>
      <c r="FL93" s="318"/>
      <c r="FM93" s="318"/>
      <c r="FN93" s="318"/>
      <c r="FO93" s="318"/>
      <c r="FP93" s="318"/>
      <c r="FQ93" s="318"/>
      <c r="FR93" s="318"/>
      <c r="FS93" s="318"/>
      <c r="FT93" s="318"/>
      <c r="FU93" s="318"/>
      <c r="FV93" s="318"/>
      <c r="FW93" s="318"/>
      <c r="FX93" s="318"/>
      <c r="FY93" s="318"/>
      <c r="FZ93" s="318"/>
      <c r="GA93" s="318"/>
      <c r="GB93" s="318"/>
      <c r="GC93" s="318"/>
    </row>
    <row r="94" spans="2:185" x14ac:dyDescent="0.25">
      <c r="B94" s="318"/>
      <c r="C94" s="318"/>
      <c r="D94" s="318"/>
      <c r="E94" s="318"/>
      <c r="F94" s="318"/>
      <c r="G94" s="318"/>
      <c r="H94" s="318"/>
      <c r="I94" s="318"/>
      <c r="J94" s="317"/>
      <c r="K94" s="318"/>
      <c r="L94" s="318"/>
      <c r="M94" s="318"/>
      <c r="N94" s="318"/>
      <c r="O94" s="365"/>
      <c r="P94" s="365"/>
      <c r="Q94" s="374"/>
      <c r="R94" s="320"/>
      <c r="S94" s="320"/>
      <c r="T94" s="320"/>
      <c r="U94" s="320"/>
      <c r="V94" s="320"/>
      <c r="W94" s="320"/>
      <c r="X94" s="320"/>
      <c r="Y94" s="320"/>
      <c r="Z94" s="375"/>
      <c r="AA94" s="320"/>
      <c r="AB94" s="375"/>
      <c r="AC94" s="352"/>
      <c r="AD94" s="320"/>
      <c r="AE94" s="320"/>
      <c r="AF94" s="320"/>
      <c r="AG94" s="320"/>
      <c r="AH94" s="320"/>
      <c r="AI94" s="320"/>
      <c r="AJ94" s="392"/>
      <c r="AK94" s="392"/>
      <c r="AL94" s="365"/>
      <c r="AM94" s="392"/>
      <c r="AN94" s="365"/>
      <c r="AO94" s="365"/>
      <c r="AP94" s="365"/>
      <c r="AQ94" s="365"/>
      <c r="AR94" s="365"/>
      <c r="AS94" s="365"/>
      <c r="AT94" s="365"/>
      <c r="AU94" s="366"/>
      <c r="AV94" s="393"/>
      <c r="AW94" s="394"/>
      <c r="AX94" s="394"/>
      <c r="AY94" s="393"/>
      <c r="AZ94" s="365"/>
      <c r="BA94" s="365"/>
      <c r="BB94" s="365"/>
      <c r="BC94" s="365"/>
      <c r="BD94" s="393"/>
      <c r="BE94" s="366"/>
      <c r="BF94" s="394"/>
      <c r="BG94" s="395"/>
      <c r="BH94" s="393"/>
      <c r="BI94" s="365"/>
      <c r="BJ94" s="387"/>
      <c r="BK94" s="387"/>
      <c r="BL94" s="365"/>
      <c r="BM94" s="365"/>
      <c r="BN94" s="366"/>
      <c r="BO94" s="365"/>
      <c r="BP94" s="365"/>
      <c r="BQ94" s="365"/>
      <c r="BR94" s="365"/>
      <c r="BS94" s="365"/>
      <c r="BT94" s="365"/>
      <c r="BU94" s="365"/>
      <c r="BV94" s="365"/>
      <c r="BW94" s="396"/>
      <c r="BX94" s="365"/>
      <c r="BY94" s="365"/>
      <c r="BZ94" s="365"/>
      <c r="CA94" s="396"/>
      <c r="CB94" s="365"/>
      <c r="CC94" s="365"/>
      <c r="CD94" s="365"/>
      <c r="CE94" s="365"/>
      <c r="CF94" s="380"/>
      <c r="CG94" s="380"/>
      <c r="CH94" s="380"/>
      <c r="CI94" s="365"/>
      <c r="CJ94" s="365"/>
      <c r="CK94" s="365"/>
      <c r="CL94" s="365"/>
      <c r="CM94" s="365"/>
      <c r="CN94" s="365"/>
      <c r="CO94" s="365"/>
      <c r="CP94" s="365"/>
      <c r="CQ94" s="365"/>
      <c r="CR94" s="365"/>
      <c r="CS94" s="365"/>
      <c r="CT94" s="365"/>
      <c r="CU94" s="365"/>
      <c r="CV94" s="365"/>
      <c r="CW94" s="366"/>
      <c r="CX94" s="365"/>
      <c r="CY94" s="365"/>
      <c r="CZ94" s="365"/>
      <c r="DA94" s="365"/>
      <c r="DB94" s="365"/>
      <c r="DC94" s="365"/>
      <c r="DD94" s="383"/>
      <c r="DE94" s="383"/>
      <c r="DF94" s="383"/>
      <c r="DG94" s="383"/>
      <c r="DH94" s="383"/>
      <c r="DI94" s="383"/>
      <c r="DJ94" s="383"/>
      <c r="DK94" s="383"/>
      <c r="DL94" s="383"/>
      <c r="DM94" s="383"/>
      <c r="DN94" s="383"/>
      <c r="DO94" s="383"/>
      <c r="DP94" s="383"/>
      <c r="DQ94" s="383"/>
      <c r="DR94" s="383"/>
      <c r="DS94" s="383"/>
      <c r="DT94" s="383"/>
      <c r="DU94" s="383"/>
      <c r="DV94" s="383"/>
      <c r="DW94" s="383"/>
      <c r="DX94" s="383"/>
      <c r="DY94" s="383"/>
      <c r="DZ94" s="383"/>
      <c r="EA94" s="383"/>
      <c r="EB94" s="383"/>
      <c r="EC94" s="383"/>
      <c r="ED94" s="365"/>
      <c r="EE94" s="365"/>
      <c r="EF94" s="365"/>
      <c r="EG94" s="365"/>
      <c r="EH94" s="365"/>
      <c r="EI94" s="365"/>
      <c r="EJ94" s="365"/>
      <c r="EK94" s="365"/>
      <c r="EL94" s="365"/>
      <c r="EM94" s="365"/>
      <c r="EN94" s="365"/>
      <c r="EO94" s="365"/>
      <c r="EP94" s="365"/>
      <c r="EQ94" s="365"/>
      <c r="ER94" s="365"/>
      <c r="ES94" s="365"/>
      <c r="ET94" s="365"/>
      <c r="EU94" s="365"/>
      <c r="EV94" s="365"/>
      <c r="EW94" s="318"/>
      <c r="EX94" s="365"/>
      <c r="EY94" s="318"/>
      <c r="EZ94" s="318"/>
      <c r="FA94" s="318"/>
      <c r="FB94" s="318"/>
      <c r="FC94" s="318"/>
      <c r="FD94" s="318"/>
      <c r="FE94" s="318"/>
      <c r="FF94" s="318"/>
      <c r="FG94" s="318"/>
      <c r="FH94" s="318"/>
      <c r="FI94" s="318"/>
      <c r="FJ94" s="318"/>
      <c r="FK94" s="318"/>
      <c r="FL94" s="318"/>
      <c r="FM94" s="318"/>
      <c r="FN94" s="318"/>
      <c r="FO94" s="318"/>
      <c r="FP94" s="318"/>
      <c r="FQ94" s="318"/>
      <c r="FR94" s="318"/>
      <c r="FS94" s="318"/>
      <c r="FT94" s="318"/>
      <c r="FU94" s="318"/>
      <c r="FV94" s="318"/>
      <c r="FW94" s="318"/>
      <c r="FX94" s="318"/>
      <c r="FY94" s="318"/>
      <c r="FZ94" s="318"/>
      <c r="GA94" s="318"/>
      <c r="GB94" s="318"/>
      <c r="GC94" s="318"/>
    </row>
    <row r="95" spans="2:185" x14ac:dyDescent="0.25">
      <c r="B95" s="318"/>
      <c r="C95" s="318"/>
      <c r="D95" s="318"/>
      <c r="E95" s="318"/>
      <c r="F95" s="318"/>
      <c r="G95" s="318"/>
      <c r="H95" s="318"/>
      <c r="I95" s="318"/>
      <c r="J95" s="317"/>
      <c r="K95" s="318"/>
      <c r="L95" s="318"/>
      <c r="M95" s="397"/>
      <c r="N95" s="398"/>
      <c r="O95" s="398"/>
      <c r="P95" s="399"/>
      <c r="Q95" s="400"/>
      <c r="R95" s="401"/>
      <c r="S95" s="401"/>
      <c r="T95" s="401"/>
      <c r="U95" s="401"/>
      <c r="V95" s="402"/>
      <c r="W95" s="401"/>
      <c r="X95" s="401"/>
      <c r="Y95" s="401"/>
      <c r="Z95" s="403"/>
      <c r="AA95" s="401"/>
      <c r="AB95" s="403"/>
      <c r="AC95" s="404"/>
      <c r="AD95" s="401"/>
      <c r="AE95" s="401"/>
      <c r="AF95" s="401"/>
      <c r="AG95" s="401"/>
      <c r="AH95" s="401"/>
      <c r="AI95" s="401"/>
      <c r="AJ95" s="401"/>
      <c r="AK95" s="401"/>
      <c r="AL95" s="401"/>
      <c r="AM95" s="401"/>
      <c r="AN95" s="401"/>
      <c r="AO95" s="401"/>
      <c r="AP95" s="401"/>
      <c r="AQ95" s="401"/>
      <c r="AR95" s="401"/>
      <c r="AS95" s="401"/>
      <c r="AT95" s="401"/>
      <c r="AU95" s="404"/>
      <c r="AV95" s="405"/>
      <c r="AW95" s="405"/>
      <c r="AX95" s="405"/>
      <c r="AY95" s="405"/>
      <c r="AZ95" s="405"/>
      <c r="BA95" s="405"/>
      <c r="BB95" s="405"/>
      <c r="BC95" s="405"/>
      <c r="BD95" s="405"/>
      <c r="BE95" s="404"/>
      <c r="BF95" s="405"/>
      <c r="BG95" s="404"/>
      <c r="BH95" s="405"/>
      <c r="BI95" s="401"/>
      <c r="BJ95" s="406"/>
      <c r="BK95" s="406"/>
      <c r="BL95" s="406"/>
      <c r="BM95" s="406"/>
      <c r="BN95" s="404"/>
      <c r="BO95" s="401"/>
      <c r="BP95" s="407"/>
      <c r="BQ95" s="407"/>
      <c r="BR95" s="407"/>
      <c r="BS95" s="408"/>
      <c r="BT95" s="408"/>
      <c r="BU95" s="408"/>
      <c r="BV95" s="409"/>
      <c r="BW95" s="409"/>
      <c r="BX95" s="410"/>
      <c r="BY95" s="409"/>
      <c r="BZ95" s="407"/>
      <c r="CA95" s="407"/>
      <c r="CB95" s="401"/>
      <c r="CC95" s="409"/>
      <c r="CD95" s="407"/>
      <c r="CE95" s="401"/>
      <c r="CF95" s="401"/>
      <c r="CG95" s="401"/>
      <c r="CH95" s="401"/>
      <c r="CI95" s="401"/>
      <c r="CJ95" s="401"/>
      <c r="CK95" s="401"/>
      <c r="CL95" s="401"/>
      <c r="CM95" s="401"/>
      <c r="CN95" s="401"/>
      <c r="CO95" s="401"/>
      <c r="CP95" s="401"/>
      <c r="CQ95" s="401"/>
      <c r="CR95" s="401"/>
      <c r="CS95" s="409"/>
      <c r="CT95" s="401"/>
      <c r="CU95" s="401"/>
      <c r="CV95" s="401"/>
      <c r="CW95" s="401"/>
      <c r="CX95" s="401"/>
      <c r="CY95" s="401"/>
      <c r="CZ95" s="401"/>
      <c r="DA95" s="401"/>
      <c r="DB95" s="401"/>
      <c r="DC95" s="401"/>
      <c r="DD95" s="409"/>
      <c r="DE95" s="409"/>
      <c r="DF95" s="409"/>
      <c r="DG95" s="409"/>
      <c r="DH95" s="409"/>
      <c r="DI95" s="409"/>
      <c r="DJ95" s="409"/>
      <c r="DK95" s="409"/>
      <c r="DL95" s="409"/>
      <c r="DM95" s="409"/>
      <c r="DN95" s="409"/>
      <c r="DO95" s="409"/>
      <c r="DP95" s="409"/>
      <c r="DQ95" s="409"/>
      <c r="DR95" s="409"/>
      <c r="DS95" s="409"/>
      <c r="DT95" s="409"/>
      <c r="DU95" s="409"/>
      <c r="DV95" s="409"/>
      <c r="DW95" s="409"/>
      <c r="DX95" s="409"/>
      <c r="DY95" s="409"/>
      <c r="DZ95" s="409"/>
      <c r="EA95" s="409"/>
      <c r="EB95" s="409"/>
      <c r="EC95" s="409"/>
      <c r="ED95" s="401"/>
      <c r="EE95" s="401"/>
      <c r="EF95" s="318"/>
      <c r="EG95" s="411"/>
      <c r="EH95" s="412"/>
      <c r="EI95" s="413"/>
      <c r="EJ95" s="409"/>
      <c r="EK95" s="409"/>
      <c r="EL95" s="401"/>
      <c r="EM95" s="401"/>
      <c r="EN95" s="401"/>
      <c r="EO95" s="401"/>
      <c r="EP95" s="411"/>
      <c r="EQ95" s="411"/>
      <c r="ER95" s="404"/>
      <c r="ES95" s="401"/>
      <c r="ET95" s="401"/>
      <c r="EU95" s="414"/>
      <c r="EV95" s="414"/>
      <c r="EW95" s="415"/>
      <c r="EX95" s="411"/>
      <c r="EY95" s="411"/>
      <c r="EZ95" s="411"/>
      <c r="FA95" s="411"/>
      <c r="FB95" s="401"/>
      <c r="FC95" s="401"/>
      <c r="FD95" s="401"/>
      <c r="FE95" s="416"/>
      <c r="FF95" s="416"/>
      <c r="FG95" s="417"/>
      <c r="FH95" s="417"/>
      <c r="FI95" s="417"/>
      <c r="FJ95" s="417"/>
      <c r="FK95" s="417"/>
      <c r="FL95" s="318"/>
      <c r="FM95" s="318"/>
      <c r="FN95" s="318"/>
      <c r="FO95" s="318"/>
      <c r="FP95" s="318"/>
      <c r="FQ95" s="318"/>
      <c r="FR95" s="318"/>
      <c r="FS95" s="318"/>
      <c r="FT95" s="318"/>
      <c r="FU95" s="318"/>
      <c r="FV95" s="318"/>
      <c r="FW95" s="318"/>
      <c r="FX95" s="318"/>
      <c r="FY95" s="318"/>
      <c r="FZ95" s="318"/>
      <c r="GA95" s="318"/>
      <c r="GB95" s="318"/>
      <c r="GC95" s="318"/>
    </row>
    <row r="96" spans="2:185" x14ac:dyDescent="0.25">
      <c r="B96" s="318"/>
      <c r="C96" s="318"/>
      <c r="D96" s="318"/>
      <c r="E96" s="318"/>
      <c r="F96" s="318"/>
      <c r="G96" s="318"/>
      <c r="H96" s="318"/>
      <c r="I96" s="318"/>
      <c r="J96" s="317"/>
      <c r="K96" s="318"/>
      <c r="L96" s="318"/>
      <c r="M96" s="318"/>
      <c r="N96" s="318"/>
      <c r="O96" s="359"/>
      <c r="P96" s="359"/>
      <c r="Q96" s="418"/>
      <c r="R96" s="419"/>
      <c r="S96" s="419"/>
      <c r="T96" s="419"/>
      <c r="U96" s="419"/>
      <c r="V96" s="419"/>
      <c r="W96" s="419"/>
      <c r="X96" s="419"/>
      <c r="Y96" s="419"/>
      <c r="Z96" s="419"/>
      <c r="AA96" s="318"/>
      <c r="AB96" s="420"/>
      <c r="AC96" s="361"/>
      <c r="AD96" s="419"/>
      <c r="AE96" s="419"/>
      <c r="AF96" s="419"/>
      <c r="AG96" s="419"/>
      <c r="AH96" s="419"/>
      <c r="AI96" s="419"/>
      <c r="AJ96" s="419"/>
      <c r="AK96" s="419"/>
      <c r="AL96" s="419"/>
      <c r="AM96" s="318"/>
      <c r="AN96" s="318"/>
      <c r="AO96" s="359"/>
      <c r="AP96" s="359"/>
      <c r="AQ96" s="359"/>
      <c r="AR96" s="359"/>
      <c r="AS96" s="359"/>
      <c r="AT96" s="359"/>
      <c r="AU96" s="361"/>
      <c r="AV96" s="360"/>
      <c r="AW96" s="362"/>
      <c r="AX96" s="362"/>
      <c r="AY96" s="360"/>
      <c r="AZ96" s="359"/>
      <c r="BA96" s="359"/>
      <c r="BB96" s="359"/>
      <c r="BC96" s="359"/>
      <c r="BD96" s="360"/>
      <c r="BE96" s="361"/>
      <c r="BF96" s="362"/>
      <c r="BG96" s="363"/>
      <c r="BH96" s="360"/>
      <c r="BI96" s="359"/>
      <c r="BJ96" s="421"/>
      <c r="BK96" s="421"/>
      <c r="BL96" s="422"/>
      <c r="BM96" s="422"/>
      <c r="BN96" s="361"/>
      <c r="BO96" s="359"/>
      <c r="BP96" s="359"/>
      <c r="BQ96" s="359"/>
      <c r="BR96" s="359"/>
      <c r="BS96" s="359"/>
      <c r="BT96" s="359"/>
      <c r="BU96" s="359"/>
      <c r="BV96" s="359"/>
      <c r="BW96" s="423"/>
      <c r="BX96" s="424"/>
      <c r="BY96" s="424"/>
      <c r="BZ96" s="424"/>
      <c r="CA96" s="423"/>
      <c r="CB96" s="424"/>
      <c r="CC96" s="424"/>
      <c r="CD96" s="424"/>
      <c r="CE96" s="424"/>
      <c r="CF96" s="359"/>
      <c r="CG96" s="359"/>
      <c r="CH96" s="359"/>
      <c r="CI96" s="359"/>
      <c r="CJ96" s="359"/>
      <c r="CK96" s="359"/>
      <c r="CL96" s="425"/>
      <c r="CM96" s="425"/>
      <c r="CN96" s="425"/>
      <c r="CO96" s="359"/>
      <c r="CP96" s="359"/>
      <c r="CQ96" s="359"/>
      <c r="CR96" s="359"/>
      <c r="CS96" s="359"/>
      <c r="CT96" s="359"/>
      <c r="CU96" s="359"/>
      <c r="CV96" s="359"/>
      <c r="CW96" s="426"/>
      <c r="CX96" s="359"/>
      <c r="CY96" s="359"/>
      <c r="CZ96" s="359"/>
      <c r="DA96" s="359"/>
      <c r="DB96" s="359"/>
      <c r="DC96" s="359"/>
      <c r="DD96" s="421"/>
      <c r="DE96" s="421"/>
      <c r="DF96" s="421"/>
      <c r="DG96" s="421"/>
      <c r="DH96" s="421"/>
      <c r="DI96" s="421"/>
      <c r="DJ96" s="421"/>
      <c r="DK96" s="421"/>
      <c r="DL96" s="421"/>
      <c r="DM96" s="421"/>
      <c r="DN96" s="421"/>
      <c r="DO96" s="421"/>
      <c r="DP96" s="421"/>
      <c r="DQ96" s="421"/>
      <c r="DR96" s="421"/>
      <c r="DS96" s="421"/>
      <c r="DT96" s="421"/>
      <c r="DU96" s="421"/>
      <c r="DV96" s="421"/>
      <c r="DW96" s="421"/>
      <c r="DX96" s="421"/>
      <c r="DY96" s="421"/>
      <c r="DZ96" s="421"/>
      <c r="EA96" s="421"/>
      <c r="EB96" s="421"/>
      <c r="EC96" s="421"/>
      <c r="ED96" s="425"/>
      <c r="EE96" s="359"/>
      <c r="EF96" s="427"/>
      <c r="EG96" s="423"/>
      <c r="EH96" s="428"/>
      <c r="EI96" s="428"/>
      <c r="EJ96" s="428"/>
      <c r="EK96" s="428"/>
      <c r="EL96" s="427"/>
      <c r="EM96" s="427"/>
      <c r="EN96" s="427"/>
      <c r="EO96" s="427"/>
      <c r="EP96" s="423"/>
      <c r="EQ96" s="428"/>
      <c r="ER96" s="428"/>
      <c r="ES96" s="429"/>
      <c r="ET96" s="359"/>
      <c r="EU96" s="318"/>
      <c r="EV96" s="318"/>
      <c r="EW96" s="318"/>
      <c r="EX96" s="318"/>
      <c r="EY96" s="318"/>
      <c r="EZ96" s="318"/>
      <c r="FA96" s="318"/>
      <c r="FB96" s="318"/>
      <c r="FC96" s="318"/>
      <c r="FD96" s="318"/>
      <c r="FE96" s="318"/>
      <c r="FF96" s="318"/>
      <c r="FG96" s="318"/>
      <c r="FH96" s="318"/>
      <c r="FI96" s="318"/>
      <c r="FJ96" s="318"/>
      <c r="FK96" s="318"/>
      <c r="FL96" s="318"/>
      <c r="FM96" s="318"/>
      <c r="FN96" s="318"/>
      <c r="FO96" s="318"/>
      <c r="FP96" s="318"/>
      <c r="FQ96" s="318"/>
      <c r="FR96" s="318"/>
      <c r="FS96" s="318"/>
      <c r="FT96" s="318"/>
      <c r="FU96" s="318"/>
      <c r="FV96" s="318"/>
      <c r="FW96" s="318"/>
      <c r="FX96" s="318"/>
      <c r="FY96" s="318"/>
      <c r="FZ96" s="318"/>
      <c r="GA96" s="318"/>
      <c r="GB96" s="318"/>
      <c r="GC96" s="318"/>
    </row>
    <row r="97" spans="4:150" x14ac:dyDescent="0.25">
      <c r="O97" s="430"/>
      <c r="P97" s="431"/>
      <c r="Q97" s="432"/>
      <c r="R97" s="433"/>
      <c r="S97" s="433"/>
      <c r="T97" s="433"/>
      <c r="U97" s="433"/>
      <c r="V97" s="433"/>
      <c r="W97" s="433"/>
      <c r="X97" s="433"/>
      <c r="Y97" s="433"/>
      <c r="Z97" s="433"/>
      <c r="AB97" s="434"/>
      <c r="AC97" s="435"/>
      <c r="AD97" s="433"/>
      <c r="AE97" s="433"/>
      <c r="AF97" s="433"/>
      <c r="AG97" s="433"/>
      <c r="AH97" s="433"/>
      <c r="AI97" s="433"/>
      <c r="AJ97" s="433"/>
      <c r="AK97" s="433"/>
      <c r="AL97" s="433"/>
      <c r="AM97" s="436"/>
      <c r="AN97" s="436"/>
      <c r="AO97" s="436"/>
      <c r="AP97" s="436"/>
      <c r="AQ97" s="436"/>
      <c r="AR97" s="436"/>
      <c r="AS97" s="436"/>
      <c r="AT97" s="431"/>
      <c r="AU97" s="435"/>
      <c r="AV97" s="437"/>
      <c r="AW97" s="438"/>
      <c r="AX97" s="438"/>
      <c r="AY97" s="437"/>
      <c r="AZ97" s="431"/>
      <c r="BA97" s="431"/>
      <c r="BB97" s="431"/>
      <c r="BC97" s="431"/>
      <c r="BD97" s="437"/>
      <c r="BE97" s="435"/>
      <c r="BF97" s="438"/>
      <c r="BG97" s="439"/>
      <c r="BH97" s="437"/>
      <c r="BI97" s="431"/>
      <c r="BJ97" s="440"/>
      <c r="BK97" s="440"/>
      <c r="BL97" s="441"/>
      <c r="BM97" s="441"/>
      <c r="BN97" s="435"/>
      <c r="BO97" s="431"/>
      <c r="BP97" s="431"/>
      <c r="BQ97" s="431"/>
      <c r="BR97" s="431"/>
      <c r="BS97" s="431"/>
      <c r="BT97" s="431"/>
      <c r="BU97" s="431"/>
      <c r="BV97" s="431"/>
      <c r="BW97" s="442"/>
      <c r="BX97" s="443"/>
      <c r="BY97" s="443"/>
      <c r="BZ97" s="443"/>
      <c r="CA97" s="442"/>
      <c r="CB97" s="443"/>
      <c r="CC97" s="443"/>
      <c r="CD97" s="443"/>
      <c r="CE97" s="443"/>
      <c r="CF97" s="431"/>
      <c r="CG97" s="431"/>
      <c r="CH97" s="431"/>
      <c r="CI97" s="431"/>
      <c r="CJ97" s="431"/>
      <c r="CK97" s="431"/>
      <c r="CL97" s="436"/>
      <c r="CM97" s="436"/>
      <c r="CN97" s="436"/>
      <c r="CO97" s="431"/>
      <c r="CP97" s="431"/>
      <c r="CQ97" s="431"/>
      <c r="CR97" s="431"/>
      <c r="CS97" s="431"/>
      <c r="CT97" s="431"/>
      <c r="CU97" s="431"/>
      <c r="CV97" s="431"/>
      <c r="CW97" s="444"/>
      <c r="CX97" s="431"/>
      <c r="CY97" s="431"/>
      <c r="CZ97" s="431"/>
      <c r="DA97" s="431"/>
      <c r="DB97" s="431"/>
      <c r="DC97" s="431"/>
      <c r="DD97" s="440"/>
      <c r="DE97" s="440"/>
      <c r="DF97" s="440"/>
      <c r="DG97" s="440"/>
      <c r="DH97" s="440"/>
      <c r="DI97" s="440"/>
      <c r="DJ97" s="440"/>
      <c r="DK97" s="440"/>
      <c r="DL97" s="440"/>
      <c r="DM97" s="440"/>
      <c r="DN97" s="440"/>
      <c r="DO97" s="440"/>
      <c r="DP97" s="440"/>
      <c r="DQ97" s="440"/>
      <c r="DR97" s="440"/>
      <c r="DS97" s="440"/>
      <c r="DT97" s="440"/>
      <c r="DU97" s="440"/>
      <c r="DV97" s="440"/>
      <c r="DW97" s="440"/>
      <c r="DX97" s="440"/>
      <c r="DY97" s="440"/>
      <c r="DZ97" s="440"/>
      <c r="EA97" s="440"/>
      <c r="EB97" s="440"/>
      <c r="EC97" s="440"/>
      <c r="ED97" s="436"/>
      <c r="EE97" s="431"/>
      <c r="EF97" s="445"/>
      <c r="EG97" s="442"/>
      <c r="EH97" s="446"/>
      <c r="EI97" s="446"/>
      <c r="EJ97" s="446"/>
      <c r="EK97" s="446"/>
      <c r="EL97" s="445"/>
      <c r="EM97" s="445"/>
      <c r="EN97" s="445"/>
      <c r="EO97" s="445"/>
      <c r="EP97" s="442"/>
      <c r="EQ97" s="446"/>
      <c r="ER97" s="446"/>
      <c r="ES97" s="447"/>
      <c r="ET97" s="431"/>
    </row>
    <row r="98" spans="4:150" x14ac:dyDescent="0.25">
      <c r="N98" s="448"/>
      <c r="O98" s="448"/>
      <c r="P98" s="448"/>
      <c r="Q98" s="449"/>
      <c r="R98" s="450"/>
      <c r="S98" s="433"/>
      <c r="T98" s="433"/>
      <c r="U98" s="433"/>
      <c r="V98" s="433"/>
      <c r="W98" s="433"/>
      <c r="X98" s="433"/>
      <c r="Y98" s="433"/>
      <c r="Z98" s="433"/>
      <c r="AB98" s="434"/>
      <c r="AC98" s="435"/>
      <c r="AD98" s="433"/>
      <c r="AE98" s="433"/>
      <c r="AF98" s="433"/>
      <c r="AG98" s="433"/>
      <c r="AH98" s="433"/>
      <c r="AI98" s="433"/>
      <c r="AJ98" s="433"/>
      <c r="AK98" s="433"/>
      <c r="AL98" s="433"/>
      <c r="AM98" s="436"/>
      <c r="AN98" s="436"/>
      <c r="AO98" s="436"/>
      <c r="AP98" s="436"/>
      <c r="AQ98" s="436"/>
      <c r="AR98" s="436"/>
      <c r="AS98" s="436"/>
      <c r="AT98" s="431"/>
      <c r="AU98" s="435"/>
      <c r="AV98" s="437"/>
      <c r="AW98" s="438"/>
      <c r="AX98" s="438"/>
      <c r="AY98" s="437"/>
      <c r="AZ98" s="436"/>
      <c r="BA98" s="436"/>
      <c r="BB98" s="436"/>
      <c r="BC98" s="436"/>
      <c r="BD98" s="437"/>
      <c r="BE98" s="435"/>
      <c r="BF98" s="438"/>
      <c r="BG98" s="439"/>
      <c r="BH98" s="437"/>
      <c r="BI98" s="431"/>
      <c r="BJ98" s="440"/>
      <c r="BK98" s="440"/>
      <c r="BL98" s="441"/>
      <c r="BM98" s="441"/>
      <c r="BN98" s="435"/>
      <c r="BO98" s="431"/>
      <c r="BP98" s="431"/>
      <c r="BQ98" s="431"/>
      <c r="BR98" s="431"/>
      <c r="BS98" s="431"/>
      <c r="BT98" s="431"/>
      <c r="BU98" s="431"/>
      <c r="BV98" s="431"/>
      <c r="BW98" s="442"/>
      <c r="BX98" s="436"/>
      <c r="BY98" s="436"/>
      <c r="BZ98" s="443"/>
      <c r="CA98" s="442"/>
      <c r="CB98" s="443"/>
      <c r="CC98" s="443"/>
      <c r="CD98" s="443"/>
      <c r="CE98" s="443"/>
      <c r="CF98" s="431"/>
      <c r="CG98" s="431"/>
      <c r="CH98" s="431"/>
      <c r="CI98" s="431"/>
      <c r="CJ98" s="431"/>
      <c r="CK98" s="431"/>
      <c r="CL98" s="436"/>
      <c r="CM98" s="436"/>
      <c r="CN98" s="436"/>
      <c r="CO98" s="431"/>
      <c r="CP98" s="431"/>
      <c r="CQ98" s="431"/>
      <c r="CR98" s="431"/>
      <c r="CS98" s="431"/>
      <c r="CT98" s="431"/>
      <c r="CU98" s="431"/>
      <c r="CV98" s="431"/>
      <c r="CW98" s="444"/>
      <c r="CX98" s="431"/>
      <c r="CY98" s="431"/>
      <c r="CZ98" s="431"/>
      <c r="DA98" s="431"/>
      <c r="DB98" s="431"/>
      <c r="DC98" s="431"/>
      <c r="DD98" s="440"/>
      <c r="DE98" s="440"/>
      <c r="DF98" s="440"/>
      <c r="DG98" s="440"/>
      <c r="DH98" s="440"/>
      <c r="DI98" s="440"/>
      <c r="DJ98" s="440"/>
      <c r="DK98" s="440"/>
      <c r="DL98" s="440"/>
      <c r="DM98" s="440"/>
      <c r="DN98" s="440"/>
      <c r="DO98" s="440"/>
      <c r="DP98" s="440"/>
      <c r="DQ98" s="440"/>
      <c r="DR98" s="440"/>
      <c r="DS98" s="440"/>
      <c r="DT98" s="440"/>
      <c r="DU98" s="440"/>
      <c r="DV98" s="440"/>
      <c r="DW98" s="440"/>
      <c r="DX98" s="440"/>
      <c r="DY98" s="440"/>
      <c r="DZ98" s="440"/>
      <c r="EA98" s="440"/>
      <c r="EB98" s="440"/>
      <c r="EC98" s="440"/>
      <c r="ED98" s="436"/>
      <c r="EE98" s="431"/>
      <c r="EF98" s="451"/>
      <c r="EG98" s="442"/>
      <c r="EH98" s="446"/>
      <c r="EI98" s="446"/>
      <c r="EJ98" s="446"/>
      <c r="EK98" s="446"/>
      <c r="EL98" s="445"/>
      <c r="EM98" s="445"/>
      <c r="EN98" s="445"/>
      <c r="EO98" s="445"/>
      <c r="EP98" s="442"/>
      <c r="EQ98" s="446"/>
      <c r="ER98" s="446"/>
      <c r="ES98" s="447"/>
      <c r="ET98" s="431"/>
    </row>
    <row r="99" spans="4:150" x14ac:dyDescent="0.25">
      <c r="O99" s="452"/>
      <c r="P99" s="448"/>
      <c r="Q99" s="449"/>
      <c r="R99" s="450"/>
      <c r="EF99" s="453"/>
    </row>
    <row r="100" spans="4:150" x14ac:dyDescent="0.25">
      <c r="N100" s="454"/>
      <c r="O100" s="454"/>
      <c r="P100" s="455"/>
      <c r="Q100" s="449"/>
      <c r="R100" s="450"/>
    </row>
    <row r="101" spans="4:150" ht="16.2" x14ac:dyDescent="0.35">
      <c r="D101" s="110" t="s">
        <v>62</v>
      </c>
    </row>
  </sheetData>
  <sheetProtection algorithmName="SHA-512" hashValue="/aJAASxxnZtgyNWyGX2avT6Kd7W0vtItTuzCX6O6T6fNrBiPPQH2oEexYUTqYMf50wTW/UxigZ3a9oPs775vNQ==" saltValue="MfYE91PVY42vzqDAKoblPA==" spinCount="100000" sheet="1" objects="1" scenarios="1" selectLockedCells="1"/>
  <protectedRanges>
    <protectedRange sqref="J43" name="Range3"/>
    <protectedRange sqref="J40:J41" name="Range2"/>
    <protectedRange sqref="J55" name="Range4"/>
    <protectedRange sqref="J57" name="Range5"/>
    <protectedRange sqref="D7:E7" name="Range6"/>
  </protectedRanges>
  <dataConsolidate/>
  <customSheetViews>
    <customSheetView guid="{E013CE77-DF72-43BB-9C85-14CA2AC28BF4}" showGridLines="0" hiddenColumns="1">
      <selection sqref="A1:A8"/>
      <pageMargins left="0" right="0" top="0" bottom="0" header="0" footer="0"/>
      <printOptions horizontalCentered="1" verticalCentered="1"/>
      <pageSetup scale="90" orientation="portrait" r:id="rId1"/>
      <headerFooter alignWithMargins="0"/>
    </customSheetView>
  </customSheetViews>
  <mergeCells count="38">
    <mergeCell ref="A47:J47"/>
    <mergeCell ref="A48:J48"/>
    <mergeCell ref="A25:J25"/>
    <mergeCell ref="H50:I50"/>
    <mergeCell ref="B75:J75"/>
    <mergeCell ref="B70:J70"/>
    <mergeCell ref="B74:J74"/>
    <mergeCell ref="B72:J72"/>
    <mergeCell ref="B71:J71"/>
    <mergeCell ref="H64:I64"/>
    <mergeCell ref="H59:I59"/>
    <mergeCell ref="H61:I61"/>
    <mergeCell ref="B73:J73"/>
    <mergeCell ref="A66:K66"/>
    <mergeCell ref="A35:J35"/>
    <mergeCell ref="A24:J24"/>
    <mergeCell ref="A15:J15"/>
    <mergeCell ref="E5:F5"/>
    <mergeCell ref="B1:B7"/>
    <mergeCell ref="G5:I5"/>
    <mergeCell ref="C1:J1"/>
    <mergeCell ref="C2:J2"/>
    <mergeCell ref="C3:J3"/>
    <mergeCell ref="A16:J16"/>
    <mergeCell ref="A1:A8"/>
    <mergeCell ref="D4:J4"/>
    <mergeCell ref="B17:H17"/>
    <mergeCell ref="F7:G7"/>
    <mergeCell ref="B85:J85"/>
    <mergeCell ref="B83:J83"/>
    <mergeCell ref="B80:J80"/>
    <mergeCell ref="B76:J76"/>
    <mergeCell ref="B77:J77"/>
    <mergeCell ref="B78:J78"/>
    <mergeCell ref="B84:J84"/>
    <mergeCell ref="B82:J82"/>
    <mergeCell ref="B81:J81"/>
    <mergeCell ref="B79:J79"/>
  </mergeCells>
  <phoneticPr fontId="9" type="noConversion"/>
  <dataValidations count="1">
    <dataValidation type="list" allowBlank="1" showInputMessage="1" showErrorMessage="1" sqref="G10" xr:uid="{E17E0749-9823-4367-B4FC-82D66B602CBD}">
      <formula1>"6 months, 12 months, 18 months"</formula1>
    </dataValidation>
  </dataValidations>
  <printOptions horizontalCentered="1" verticalCentered="1"/>
  <pageMargins left="0.3" right="0.3" top="0.3" bottom="0.3" header="0.5" footer="0.5"/>
  <pageSetup scale="9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100"/>
  <sheetViews>
    <sheetView showGridLines="0" topLeftCell="A36" zoomScaleNormal="100" zoomScaleSheetLayoutView="100" workbookViewId="0">
      <selection activeCell="H62" sqref="H62"/>
    </sheetView>
  </sheetViews>
  <sheetFormatPr defaultColWidth="9.109375" defaultRowHeight="15" x14ac:dyDescent="0.25"/>
  <cols>
    <col min="1" max="1" width="3.33203125" style="31" customWidth="1"/>
    <col min="2" max="2" width="1.6640625" style="31" customWidth="1"/>
    <col min="3" max="3" width="19.44140625" style="31" customWidth="1"/>
    <col min="4" max="4" width="23.5546875" style="31" customWidth="1"/>
    <col min="5" max="5" width="8.6640625" style="31" customWidth="1"/>
    <col min="6" max="6" width="23" style="31" customWidth="1"/>
    <col min="7" max="7" width="4.109375" style="31" customWidth="1"/>
    <col min="8" max="8" width="24.6640625" style="48" customWidth="1"/>
    <col min="9" max="9" width="0.6640625" style="31" customWidth="1"/>
    <col min="10" max="16384" width="9.109375" style="31"/>
  </cols>
  <sheetData>
    <row r="1" spans="1:15" ht="15.9" customHeight="1" x14ac:dyDescent="0.25">
      <c r="A1" s="460" t="str">
        <f>"MAINE REVENUE SERVICES -" &amp;TEXT(COVER!A3," #### ") &amp;"MUNICIPAL VALUATION RETURN"</f>
        <v>MAINE REVENUE SERVICES - 2025 MUNICIPAL VALUATION RETURN</v>
      </c>
      <c r="B1" s="460"/>
      <c r="C1" s="460"/>
      <c r="D1" s="460"/>
      <c r="E1" s="460"/>
      <c r="F1" s="460"/>
      <c r="G1" s="460"/>
      <c r="H1" s="460"/>
      <c r="I1" s="460"/>
    </row>
    <row r="2" spans="1:15" ht="12" customHeight="1" x14ac:dyDescent="0.25">
      <c r="K2" s="42"/>
    </row>
    <row r="3" spans="1:15" ht="15.9" customHeight="1" x14ac:dyDescent="0.3">
      <c r="C3" s="42" t="s">
        <v>63</v>
      </c>
      <c r="D3" s="472">
        <f>+'page 1'!F7</f>
        <v>0</v>
      </c>
      <c r="E3" s="472"/>
      <c r="F3" s="472"/>
      <c r="G3" s="472"/>
      <c r="H3" s="39"/>
      <c r="I3" s="39"/>
      <c r="J3" s="39"/>
      <c r="K3" s="42"/>
    </row>
    <row r="4" spans="1:15" ht="6.75" customHeight="1" thickBot="1" x14ac:dyDescent="0.3">
      <c r="A4" s="125" t="s">
        <v>46</v>
      </c>
      <c r="B4" s="125"/>
      <c r="C4" s="125" t="s">
        <v>46</v>
      </c>
      <c r="D4" s="125"/>
      <c r="E4" s="125"/>
      <c r="F4" s="125"/>
      <c r="G4" s="125"/>
      <c r="H4" s="56"/>
      <c r="I4" s="125"/>
    </row>
    <row r="5" spans="1:15" ht="15.9" customHeight="1" x14ac:dyDescent="0.25">
      <c r="A5" s="460" t="s">
        <v>64</v>
      </c>
      <c r="B5" s="460"/>
      <c r="C5" s="460"/>
      <c r="D5" s="460"/>
      <c r="E5" s="460"/>
      <c r="F5" s="460"/>
      <c r="G5" s="460"/>
      <c r="H5" s="460"/>
    </row>
    <row r="6" spans="1:15" ht="12" customHeight="1" x14ac:dyDescent="0.25">
      <c r="A6" s="469"/>
      <c r="B6" s="469"/>
      <c r="C6" s="469"/>
      <c r="D6" s="469"/>
      <c r="E6" s="469"/>
      <c r="F6" s="469"/>
      <c r="G6" s="469"/>
      <c r="H6" s="469"/>
    </row>
    <row r="7" spans="1:15" ht="15.9" customHeight="1" x14ac:dyDescent="0.3">
      <c r="A7" s="62" t="s">
        <v>65</v>
      </c>
      <c r="B7" s="62" t="s">
        <v>66</v>
      </c>
      <c r="C7" s="31" t="str">
        <f>"Number of  BETE applications processed for tax year" &amp;TEXT(COVER!A3," #### ")</f>
        <v xml:space="preserve">Number of  BETE applications processed for tax year 2025 </v>
      </c>
      <c r="G7" s="64" t="s">
        <v>67</v>
      </c>
      <c r="H7" s="16"/>
    </row>
    <row r="8" spans="1:15" ht="12" customHeight="1" x14ac:dyDescent="0.3">
      <c r="A8" s="62"/>
      <c r="B8" s="62"/>
      <c r="G8" s="42"/>
      <c r="H8" s="57"/>
    </row>
    <row r="9" spans="1:15" ht="15.9" customHeight="1" x14ac:dyDescent="0.3">
      <c r="A9" s="62"/>
      <c r="B9" s="62" t="s">
        <v>68</v>
      </c>
      <c r="C9" s="9"/>
      <c r="E9" s="58"/>
      <c r="F9" s="58"/>
      <c r="G9" s="42" t="s">
        <v>69</v>
      </c>
      <c r="H9" s="13"/>
    </row>
    <row r="10" spans="1:15" ht="12" customHeight="1" x14ac:dyDescent="0.3">
      <c r="A10" s="62"/>
      <c r="B10" s="62"/>
      <c r="C10" s="9"/>
      <c r="E10" s="58"/>
      <c r="F10" s="58"/>
      <c r="G10" s="42"/>
      <c r="H10" s="57"/>
    </row>
    <row r="11" spans="1:15" ht="15.9" customHeight="1" x14ac:dyDescent="0.3">
      <c r="A11" s="62"/>
      <c r="B11" s="126" t="s">
        <v>70</v>
      </c>
      <c r="C11" s="126" t="s">
        <v>71</v>
      </c>
      <c r="G11" s="42" t="s">
        <v>72</v>
      </c>
      <c r="H11" s="20"/>
    </row>
    <row r="12" spans="1:15" ht="12" customHeight="1" x14ac:dyDescent="0.3">
      <c r="A12" s="62"/>
      <c r="B12" s="62"/>
      <c r="C12" s="2" t="s">
        <v>73</v>
      </c>
      <c r="G12" s="42"/>
      <c r="H12" s="59"/>
    </row>
    <row r="13" spans="1:15" ht="6.75" customHeight="1" x14ac:dyDescent="0.3">
      <c r="A13" s="62"/>
      <c r="B13" s="62"/>
      <c r="C13" s="2"/>
      <c r="G13" s="42"/>
      <c r="H13" s="59"/>
    </row>
    <row r="14" spans="1:15" ht="15.9" customHeight="1" x14ac:dyDescent="0.3">
      <c r="A14" s="62"/>
      <c r="B14" s="62" t="s">
        <v>74</v>
      </c>
      <c r="C14" s="31" t="s">
        <v>75</v>
      </c>
      <c r="G14" s="42" t="s">
        <v>76</v>
      </c>
      <c r="H14" s="13"/>
    </row>
    <row r="15" spans="1:15" ht="6.75" customHeight="1" thickBot="1" x14ac:dyDescent="0.35">
      <c r="A15" s="125" t="s">
        <v>46</v>
      </c>
      <c r="B15" s="125"/>
      <c r="C15" s="125" t="s">
        <v>46</v>
      </c>
      <c r="D15" s="125"/>
      <c r="E15" s="125"/>
      <c r="F15" s="125"/>
      <c r="G15" s="125"/>
      <c r="H15" s="60"/>
    </row>
    <row r="16" spans="1:15" ht="15.9" customHeight="1" x14ac:dyDescent="0.25">
      <c r="A16" s="460" t="s">
        <v>77</v>
      </c>
      <c r="B16" s="460"/>
      <c r="C16" s="460"/>
      <c r="D16" s="460"/>
      <c r="E16" s="460"/>
      <c r="F16" s="460"/>
      <c r="G16" s="460"/>
      <c r="H16" s="460"/>
      <c r="I16" s="32"/>
      <c r="O16" s="5"/>
    </row>
    <row r="17" spans="1:15" ht="12" customHeight="1" x14ac:dyDescent="0.3">
      <c r="A17" s="32"/>
      <c r="B17" s="32"/>
      <c r="C17" s="32"/>
      <c r="D17" s="32"/>
      <c r="E17" s="32"/>
      <c r="F17" s="32"/>
      <c r="G17" s="32"/>
      <c r="H17" s="33"/>
      <c r="I17" s="32"/>
      <c r="O17" s="5"/>
    </row>
    <row r="18" spans="1:15" ht="15.9" customHeight="1" x14ac:dyDescent="0.3">
      <c r="A18" s="62" t="s">
        <v>78</v>
      </c>
      <c r="B18" s="62" t="s">
        <v>79</v>
      </c>
      <c r="C18" s="31" t="s">
        <v>80</v>
      </c>
      <c r="G18" s="64" t="s">
        <v>81</v>
      </c>
      <c r="H18" s="25"/>
    </row>
    <row r="19" spans="1:15" ht="12" customHeight="1" x14ac:dyDescent="0.3">
      <c r="A19" s="3"/>
      <c r="B19" s="3"/>
      <c r="D19" s="2"/>
      <c r="E19" s="2"/>
      <c r="F19" s="2"/>
      <c r="H19" s="39"/>
    </row>
    <row r="20" spans="1:15" ht="15.9" customHeight="1" x14ac:dyDescent="0.3">
      <c r="A20" s="3"/>
      <c r="B20" s="62" t="s">
        <v>82</v>
      </c>
      <c r="C20" s="31" t="s">
        <v>83</v>
      </c>
      <c r="G20" s="64" t="s">
        <v>84</v>
      </c>
      <c r="H20" s="25"/>
    </row>
    <row r="21" spans="1:15" ht="12" customHeight="1" x14ac:dyDescent="0.3">
      <c r="A21" s="3"/>
      <c r="B21" s="62"/>
      <c r="G21" s="42"/>
      <c r="H21" s="59"/>
    </row>
    <row r="22" spans="1:15" ht="15.9" customHeight="1" x14ac:dyDescent="0.3">
      <c r="A22" s="62"/>
      <c r="B22" s="62" t="s">
        <v>70</v>
      </c>
      <c r="C22" s="31" t="s">
        <v>85</v>
      </c>
      <c r="G22" s="42" t="s">
        <v>86</v>
      </c>
      <c r="H22" s="25"/>
      <c r="I22" s="61">
        <v>654654</v>
      </c>
    </row>
    <row r="23" spans="1:15" ht="12" customHeight="1" x14ac:dyDescent="0.3">
      <c r="A23" s="62"/>
      <c r="B23" s="62"/>
      <c r="G23" s="42"/>
      <c r="H23" s="280"/>
      <c r="I23" s="61"/>
    </row>
    <row r="24" spans="1:15" ht="15.9" customHeight="1" x14ac:dyDescent="0.3">
      <c r="A24" s="62"/>
      <c r="B24" s="62" t="s">
        <v>87</v>
      </c>
      <c r="C24" s="31" t="s">
        <v>88</v>
      </c>
      <c r="G24" s="64" t="s">
        <v>89</v>
      </c>
      <c r="H24" s="291"/>
    </row>
    <row r="25" spans="1:15" ht="12" customHeight="1" x14ac:dyDescent="0.25">
      <c r="A25" s="62"/>
      <c r="B25" s="62"/>
      <c r="C25" s="2" t="s">
        <v>90</v>
      </c>
      <c r="G25" s="42"/>
      <c r="H25" s="61"/>
    </row>
    <row r="26" spans="1:15" ht="6.75" customHeight="1" thickBot="1" x14ac:dyDescent="0.3">
      <c r="A26" s="127"/>
      <c r="B26" s="127"/>
      <c r="C26" s="125"/>
      <c r="D26" s="125"/>
      <c r="E26" s="125"/>
      <c r="F26" s="125"/>
      <c r="G26" s="128"/>
      <c r="H26" s="65"/>
    </row>
    <row r="27" spans="1:15" ht="15.9" customHeight="1" x14ac:dyDescent="0.25">
      <c r="A27" s="460" t="s">
        <v>91</v>
      </c>
      <c r="B27" s="460"/>
      <c r="C27" s="460"/>
      <c r="D27" s="460"/>
      <c r="E27" s="460"/>
      <c r="F27" s="460"/>
      <c r="G27" s="460"/>
      <c r="H27" s="460"/>
    </row>
    <row r="28" spans="1:15" ht="12" customHeight="1" x14ac:dyDescent="0.25">
      <c r="A28" s="32"/>
      <c r="B28" s="32"/>
      <c r="C28" s="32"/>
      <c r="D28" s="32"/>
      <c r="E28" s="32"/>
      <c r="F28" s="32"/>
      <c r="G28" s="32"/>
      <c r="H28" s="32"/>
    </row>
    <row r="29" spans="1:15" ht="15.9" customHeight="1" x14ac:dyDescent="0.3">
      <c r="A29" s="62" t="s">
        <v>92</v>
      </c>
      <c r="B29" s="31" t="s">
        <v>93</v>
      </c>
      <c r="C29" s="58"/>
      <c r="F29" s="58"/>
      <c r="G29" s="64" t="s">
        <v>94</v>
      </c>
      <c r="H29" s="28"/>
    </row>
    <row r="30" spans="1:15" s="2" customFormat="1" ht="12" customHeight="1" x14ac:dyDescent="0.3">
      <c r="A30" s="3"/>
      <c r="B30" s="3"/>
      <c r="E30" s="41"/>
      <c r="F30" s="31"/>
      <c r="H30" s="44"/>
    </row>
    <row r="31" spans="1:15" s="2" customFormat="1" ht="15.9" customHeight="1" x14ac:dyDescent="0.3">
      <c r="A31" s="3"/>
      <c r="B31" s="31" t="s">
        <v>82</v>
      </c>
      <c r="C31" s="31" t="s">
        <v>95</v>
      </c>
      <c r="D31" s="31"/>
      <c r="F31" s="31"/>
      <c r="G31" s="64" t="s">
        <v>96</v>
      </c>
      <c r="H31" s="291"/>
    </row>
    <row r="32" spans="1:15" s="2" customFormat="1" ht="12" customHeight="1" x14ac:dyDescent="0.3">
      <c r="A32" s="3"/>
      <c r="B32" s="31"/>
      <c r="C32" s="31"/>
      <c r="D32" s="31"/>
      <c r="F32" s="31"/>
      <c r="G32" s="42"/>
      <c r="H32" s="66"/>
    </row>
    <row r="33" spans="1:8" ht="15.9" customHeight="1" x14ac:dyDescent="0.3">
      <c r="B33" s="31" t="s">
        <v>70</v>
      </c>
      <c r="C33" s="31" t="s">
        <v>97</v>
      </c>
      <c r="E33" s="41"/>
      <c r="F33" s="5"/>
      <c r="G33" s="64" t="s">
        <v>98</v>
      </c>
      <c r="H33" s="21"/>
    </row>
    <row r="34" spans="1:8" ht="6.75" customHeight="1" thickBot="1" x14ac:dyDescent="0.3">
      <c r="A34" s="125"/>
      <c r="B34" s="125"/>
      <c r="C34" s="125"/>
      <c r="D34" s="125"/>
      <c r="E34" s="125"/>
      <c r="F34" s="125"/>
      <c r="G34" s="125"/>
      <c r="H34" s="67"/>
    </row>
    <row r="35" spans="1:8" s="2" customFormat="1" ht="15.9" customHeight="1" x14ac:dyDescent="0.25">
      <c r="A35" s="470" t="s">
        <v>99</v>
      </c>
      <c r="B35" s="470"/>
      <c r="C35" s="471"/>
      <c r="D35" s="471"/>
      <c r="E35" s="471"/>
      <c r="F35" s="471"/>
      <c r="G35" s="471"/>
      <c r="H35" s="471"/>
    </row>
    <row r="36" spans="1:8" s="2" customFormat="1" ht="12" customHeight="1" x14ac:dyDescent="0.25">
      <c r="A36" s="3"/>
      <c r="B36" s="3"/>
      <c r="G36" s="4"/>
      <c r="H36" s="68"/>
    </row>
    <row r="37" spans="1:8" ht="15.9" customHeight="1" x14ac:dyDescent="0.3">
      <c r="A37" s="62" t="s">
        <v>100</v>
      </c>
      <c r="B37" s="62"/>
      <c r="C37" s="31" t="s">
        <v>101</v>
      </c>
      <c r="G37" s="64">
        <v>18</v>
      </c>
      <c r="H37" s="22"/>
    </row>
    <row r="38" spans="1:8" s="2" customFormat="1" ht="12" customHeight="1" x14ac:dyDescent="0.3">
      <c r="A38" s="3"/>
      <c r="B38" s="3"/>
      <c r="G38" s="4"/>
      <c r="H38" s="63"/>
    </row>
    <row r="39" spans="1:8" ht="15.9" customHeight="1" x14ac:dyDescent="0.3">
      <c r="A39" s="62" t="s">
        <v>102</v>
      </c>
      <c r="B39" s="62"/>
      <c r="C39" s="31" t="s">
        <v>103</v>
      </c>
      <c r="G39" s="64">
        <v>19</v>
      </c>
      <c r="H39" s="22"/>
    </row>
    <row r="40" spans="1:8" s="2" customFormat="1" ht="6.75" customHeight="1" thickBot="1" x14ac:dyDescent="0.3">
      <c r="A40" s="69"/>
      <c r="B40" s="69"/>
      <c r="C40" s="69"/>
      <c r="D40" s="69"/>
      <c r="E40" s="69"/>
      <c r="F40" s="69"/>
      <c r="G40" s="69"/>
      <c r="H40" s="56"/>
    </row>
    <row r="41" spans="1:8" ht="15.9" customHeight="1" x14ac:dyDescent="0.25">
      <c r="A41" s="460" t="s">
        <v>104</v>
      </c>
      <c r="B41" s="460"/>
      <c r="C41" s="460"/>
      <c r="D41" s="460"/>
      <c r="E41" s="460"/>
      <c r="F41" s="460"/>
      <c r="G41" s="460"/>
      <c r="H41" s="460"/>
    </row>
    <row r="42" spans="1:8" s="40" customFormat="1" ht="12" customHeight="1" x14ac:dyDescent="0.2">
      <c r="A42" s="469"/>
      <c r="B42" s="469"/>
      <c r="C42" s="469"/>
      <c r="D42" s="469"/>
      <c r="E42" s="469"/>
      <c r="F42" s="469"/>
      <c r="G42" s="469"/>
      <c r="H42" s="469"/>
    </row>
    <row r="43" spans="1:8" ht="15.9" customHeight="1" x14ac:dyDescent="0.3">
      <c r="A43" s="62" t="s">
        <v>105</v>
      </c>
      <c r="B43" s="31" t="s">
        <v>106</v>
      </c>
      <c r="G43" s="129">
        <v>20</v>
      </c>
      <c r="H43" s="22"/>
    </row>
    <row r="44" spans="1:8" ht="12" customHeight="1" x14ac:dyDescent="0.3">
      <c r="A44" s="62"/>
      <c r="H44" s="281"/>
    </row>
    <row r="45" spans="1:8" ht="15.9" customHeight="1" x14ac:dyDescent="0.3">
      <c r="A45" s="62" t="s">
        <v>107</v>
      </c>
      <c r="B45" s="31" t="s">
        <v>108</v>
      </c>
      <c r="H45" s="44"/>
    </row>
    <row r="46" spans="1:8" s="2" customFormat="1" ht="15.9" customHeight="1" x14ac:dyDescent="0.3">
      <c r="B46" s="2" t="s">
        <v>79</v>
      </c>
      <c r="C46" s="31" t="str">
        <f>"Number of parcels enrolled in the Tree Growth Tax Law program as of April 1," &amp;TEXT(COVER!A3," #### ")</f>
        <v xml:space="preserve">Number of parcels enrolled in the Tree Growth Tax Law program as of April 1, 2025 </v>
      </c>
      <c r="G46" s="64" t="s">
        <v>109</v>
      </c>
      <c r="H46" s="23"/>
    </row>
    <row r="47" spans="1:8" s="2" customFormat="1" ht="12" customHeight="1" x14ac:dyDescent="0.3">
      <c r="C47" s="31"/>
      <c r="G47" s="42"/>
      <c r="H47" s="63"/>
    </row>
    <row r="48" spans="1:8" s="2" customFormat="1" ht="15.9" customHeight="1" x14ac:dyDescent="0.3">
      <c r="B48" s="2" t="s">
        <v>82</v>
      </c>
      <c r="C48" s="31" t="s">
        <v>110</v>
      </c>
      <c r="G48" s="64" t="s">
        <v>111</v>
      </c>
      <c r="H48" s="8"/>
    </row>
    <row r="49" spans="1:9" s="2" customFormat="1" ht="12" customHeight="1" x14ac:dyDescent="0.3">
      <c r="C49" s="31"/>
      <c r="G49" s="42"/>
      <c r="H49" s="63"/>
    </row>
    <row r="50" spans="1:9" s="2" customFormat="1" ht="15.9" customHeight="1" x14ac:dyDescent="0.3">
      <c r="B50" s="2" t="s">
        <v>70</v>
      </c>
      <c r="C50" s="31" t="s">
        <v>112</v>
      </c>
      <c r="G50" s="64" t="s">
        <v>113</v>
      </c>
      <c r="H50" s="8"/>
    </row>
    <row r="51" spans="1:9" s="2" customFormat="1" ht="12" customHeight="1" x14ac:dyDescent="0.3">
      <c r="C51" s="31"/>
      <c r="G51" s="42"/>
      <c r="H51" s="44"/>
    </row>
    <row r="52" spans="1:9" s="2" customFormat="1" ht="15.9" customHeight="1" x14ac:dyDescent="0.3">
      <c r="B52" s="2" t="s">
        <v>87</v>
      </c>
      <c r="C52" s="31" t="s">
        <v>114</v>
      </c>
      <c r="G52" s="64" t="s">
        <v>115</v>
      </c>
      <c r="H52" s="8"/>
    </row>
    <row r="53" spans="1:9" s="2" customFormat="1" ht="12" customHeight="1" x14ac:dyDescent="0.3">
      <c r="C53" s="31"/>
      <c r="G53" s="42"/>
      <c r="H53" s="63"/>
    </row>
    <row r="54" spans="1:9" s="2" customFormat="1" ht="15.9" customHeight="1" x14ac:dyDescent="0.3">
      <c r="B54" s="2" t="s">
        <v>116</v>
      </c>
      <c r="C54" s="31" t="s">
        <v>117</v>
      </c>
      <c r="G54" s="64" t="s">
        <v>118</v>
      </c>
      <c r="H54" s="70">
        <f>ROUND((+H48+H50+H52),2)</f>
        <v>0</v>
      </c>
    </row>
    <row r="55" spans="1:9" s="2" customFormat="1" ht="12" customHeight="1" x14ac:dyDescent="0.3">
      <c r="C55" s="31"/>
      <c r="G55" s="4"/>
      <c r="H55" s="63"/>
    </row>
    <row r="56" spans="1:9" s="2" customFormat="1" ht="15.9" customHeight="1" x14ac:dyDescent="0.3">
      <c r="A56" s="62" t="s">
        <v>119</v>
      </c>
      <c r="B56" s="31" t="str">
        <f>"Total assessed value of all forest land as of April 1," &amp;TEXT(COVER!A3," #### ")</f>
        <v xml:space="preserve">Total assessed value of all forest land as of April 1, 2025 </v>
      </c>
      <c r="D56" s="31"/>
      <c r="E56" s="31"/>
      <c r="F56" s="31"/>
      <c r="G56" s="64">
        <v>22</v>
      </c>
      <c r="H56" s="19"/>
    </row>
    <row r="57" spans="1:9" s="2" customFormat="1" ht="15.9" customHeight="1" x14ac:dyDescent="0.3">
      <c r="A57" s="62"/>
      <c r="B57" s="62" t="s">
        <v>79</v>
      </c>
      <c r="C57" s="31" t="s">
        <v>120</v>
      </c>
      <c r="D57" s="31"/>
      <c r="E57" s="31"/>
      <c r="F57" s="31"/>
      <c r="G57" s="31"/>
      <c r="H57" s="71"/>
    </row>
    <row r="58" spans="1:9" s="2" customFormat="1" ht="15.9" customHeight="1" x14ac:dyDescent="0.3">
      <c r="A58" s="3"/>
      <c r="B58" s="3"/>
      <c r="C58" s="2" t="s">
        <v>121</v>
      </c>
      <c r="F58" s="474" t="s">
        <v>122</v>
      </c>
      <c r="G58" s="475"/>
      <c r="H58" s="292"/>
    </row>
    <row r="59" spans="1:9" s="2" customFormat="1" ht="12" customHeight="1" x14ac:dyDescent="0.3">
      <c r="C59" s="31"/>
      <c r="G59" s="4"/>
      <c r="H59" s="63"/>
    </row>
    <row r="60" spans="1:9" s="2" customFormat="1" ht="15.9" customHeight="1" x14ac:dyDescent="0.3">
      <c r="C60" s="2" t="s">
        <v>123</v>
      </c>
      <c r="F60" s="474" t="s">
        <v>124</v>
      </c>
      <c r="G60" s="475"/>
      <c r="H60" s="292"/>
    </row>
    <row r="61" spans="1:9" s="2" customFormat="1" ht="12" customHeight="1" x14ac:dyDescent="0.3">
      <c r="C61" s="9"/>
      <c r="G61" s="4"/>
      <c r="H61" s="63"/>
    </row>
    <row r="62" spans="1:9" ht="15.9" customHeight="1" x14ac:dyDescent="0.3">
      <c r="C62" s="31" t="s">
        <v>125</v>
      </c>
      <c r="G62" s="42" t="s">
        <v>126</v>
      </c>
      <c r="H62" s="292"/>
    </row>
    <row r="63" spans="1:9" ht="15.9" customHeight="1" x14ac:dyDescent="0.25">
      <c r="A63" s="476" t="s">
        <v>127</v>
      </c>
      <c r="B63" s="476"/>
      <c r="C63" s="476"/>
      <c r="D63" s="476"/>
      <c r="E63" s="476"/>
      <c r="F63" s="476"/>
      <c r="G63" s="476"/>
      <c r="H63" s="476"/>
      <c r="I63" s="476"/>
    </row>
    <row r="64" spans="1:9" ht="10.5" customHeight="1" x14ac:dyDescent="0.25">
      <c r="A64" s="130"/>
      <c r="B64" s="11"/>
      <c r="C64" s="11"/>
      <c r="D64" s="11"/>
      <c r="E64" s="11"/>
      <c r="F64" s="11"/>
      <c r="G64" s="11"/>
      <c r="H64" s="72"/>
    </row>
    <row r="65" spans="1:12" x14ac:dyDescent="0.25">
      <c r="A65" s="122"/>
      <c r="B65" s="122"/>
      <c r="C65" s="24"/>
      <c r="D65" s="24"/>
      <c r="E65" s="24"/>
      <c r="F65" s="24"/>
      <c r="G65" s="24"/>
      <c r="H65" s="26"/>
      <c r="I65" s="24"/>
      <c r="J65" s="24"/>
      <c r="K65" s="122"/>
      <c r="L65" s="122"/>
    </row>
    <row r="66" spans="1:12" ht="13.2" x14ac:dyDescent="0.25">
      <c r="A66" s="122"/>
      <c r="B66" s="122"/>
      <c r="C66" s="473"/>
      <c r="D66" s="473"/>
      <c r="E66" s="473"/>
      <c r="F66" s="473"/>
      <c r="G66" s="473"/>
      <c r="H66" s="473"/>
      <c r="I66" s="473"/>
      <c r="J66" s="473"/>
      <c r="K66" s="122"/>
      <c r="L66" s="122"/>
    </row>
    <row r="67" spans="1:12" s="2" customFormat="1" ht="13.2" x14ac:dyDescent="0.25">
      <c r="A67" s="24"/>
      <c r="B67" s="24"/>
      <c r="C67" s="473"/>
      <c r="D67" s="473"/>
      <c r="E67" s="473"/>
      <c r="F67" s="473"/>
      <c r="G67" s="473"/>
      <c r="H67" s="473"/>
      <c r="I67" s="473"/>
      <c r="J67" s="473"/>
      <c r="K67" s="24"/>
      <c r="L67" s="24"/>
    </row>
    <row r="68" spans="1:12" ht="13.2" x14ac:dyDescent="0.25">
      <c r="A68" s="122"/>
      <c r="B68" s="122"/>
      <c r="C68" s="473"/>
      <c r="D68" s="473"/>
      <c r="E68" s="473"/>
      <c r="F68" s="473"/>
      <c r="G68" s="473"/>
      <c r="H68" s="473"/>
      <c r="I68" s="473"/>
      <c r="J68" s="473"/>
      <c r="K68" s="122"/>
      <c r="L68" s="122"/>
    </row>
    <row r="69" spans="1:12" ht="13.2" x14ac:dyDescent="0.25">
      <c r="A69" s="122"/>
      <c r="B69" s="122"/>
      <c r="C69" s="473"/>
      <c r="D69" s="473"/>
      <c r="E69" s="473"/>
      <c r="F69" s="473"/>
      <c r="G69" s="473"/>
      <c r="H69" s="473"/>
      <c r="I69" s="473"/>
      <c r="J69" s="473"/>
      <c r="K69" s="122"/>
      <c r="L69" s="122"/>
    </row>
    <row r="70" spans="1:12" ht="13.2" x14ac:dyDescent="0.25">
      <c r="A70" s="122"/>
      <c r="B70" s="122"/>
      <c r="C70" s="473"/>
      <c r="D70" s="473"/>
      <c r="E70" s="473"/>
      <c r="F70" s="473"/>
      <c r="G70" s="473"/>
      <c r="H70" s="473"/>
      <c r="I70" s="473"/>
      <c r="J70" s="473"/>
      <c r="K70" s="122"/>
      <c r="L70" s="122"/>
    </row>
    <row r="71" spans="1:12" ht="13.2" x14ac:dyDescent="0.25">
      <c r="A71" s="122"/>
      <c r="B71" s="122"/>
      <c r="C71" s="473"/>
      <c r="D71" s="473"/>
      <c r="E71" s="473"/>
      <c r="F71" s="473"/>
      <c r="G71" s="473"/>
      <c r="H71" s="473"/>
      <c r="I71" s="473"/>
      <c r="J71" s="473"/>
      <c r="K71" s="122"/>
      <c r="L71" s="122"/>
    </row>
    <row r="72" spans="1:12" ht="13.2" x14ac:dyDescent="0.25">
      <c r="A72" s="122"/>
      <c r="B72" s="122"/>
      <c r="C72" s="473"/>
      <c r="D72" s="473"/>
      <c r="E72" s="473"/>
      <c r="F72" s="473"/>
      <c r="G72" s="473"/>
      <c r="H72" s="473"/>
      <c r="I72" s="473"/>
      <c r="J72" s="473"/>
      <c r="K72" s="122"/>
      <c r="L72" s="122"/>
    </row>
    <row r="73" spans="1:12" ht="13.2" x14ac:dyDescent="0.25">
      <c r="A73" s="122"/>
      <c r="B73" s="122"/>
      <c r="C73" s="473"/>
      <c r="D73" s="473"/>
      <c r="E73" s="473"/>
      <c r="F73" s="473"/>
      <c r="G73" s="473"/>
      <c r="H73" s="473"/>
      <c r="I73" s="473"/>
      <c r="J73" s="473"/>
      <c r="K73" s="122"/>
      <c r="L73" s="122"/>
    </row>
    <row r="74" spans="1:12" ht="13.2" x14ac:dyDescent="0.25">
      <c r="A74" s="122"/>
      <c r="B74" s="122"/>
      <c r="C74" s="473"/>
      <c r="D74" s="473"/>
      <c r="E74" s="473"/>
      <c r="F74" s="473"/>
      <c r="G74" s="473"/>
      <c r="H74" s="473"/>
      <c r="I74" s="473"/>
      <c r="J74" s="473"/>
      <c r="K74" s="122"/>
      <c r="L74" s="122"/>
    </row>
    <row r="75" spans="1:12" ht="13.2" x14ac:dyDescent="0.25">
      <c r="A75" s="122"/>
      <c r="B75" s="122"/>
      <c r="C75" s="473"/>
      <c r="D75" s="473"/>
      <c r="E75" s="473"/>
      <c r="F75" s="473"/>
      <c r="G75" s="473"/>
      <c r="H75" s="473"/>
      <c r="I75" s="473"/>
      <c r="J75" s="473"/>
      <c r="K75" s="122"/>
      <c r="L75" s="122"/>
    </row>
    <row r="76" spans="1:12" ht="13.2" x14ac:dyDescent="0.25">
      <c r="A76" s="122"/>
      <c r="B76" s="122"/>
      <c r="C76" s="473"/>
      <c r="D76" s="473"/>
      <c r="E76" s="473"/>
      <c r="F76" s="473"/>
      <c r="G76" s="473"/>
      <c r="H76" s="473"/>
      <c r="I76" s="473"/>
      <c r="J76" s="473"/>
      <c r="K76" s="122"/>
      <c r="L76" s="122"/>
    </row>
    <row r="77" spans="1:12" ht="13.2" x14ac:dyDescent="0.25">
      <c r="A77" s="122"/>
      <c r="B77" s="122"/>
      <c r="C77" s="473"/>
      <c r="D77" s="473"/>
      <c r="E77" s="473"/>
      <c r="F77" s="473"/>
      <c r="G77" s="473"/>
      <c r="H77" s="473"/>
      <c r="I77" s="473"/>
      <c r="J77" s="473"/>
      <c r="K77" s="122"/>
      <c r="L77" s="122"/>
    </row>
    <row r="78" spans="1:12" ht="13.2" x14ac:dyDescent="0.25">
      <c r="A78" s="122"/>
      <c r="B78" s="122"/>
      <c r="C78" s="473"/>
      <c r="D78" s="473"/>
      <c r="E78" s="473"/>
      <c r="F78" s="473"/>
      <c r="G78" s="473"/>
      <c r="H78" s="473"/>
      <c r="I78" s="473"/>
      <c r="J78" s="473"/>
      <c r="K78" s="122"/>
      <c r="L78" s="122"/>
    </row>
    <row r="79" spans="1:12" ht="13.2" x14ac:dyDescent="0.25">
      <c r="A79" s="122"/>
      <c r="B79" s="122"/>
      <c r="C79" s="473"/>
      <c r="D79" s="473"/>
      <c r="E79" s="473"/>
      <c r="F79" s="473"/>
      <c r="G79" s="473"/>
      <c r="H79" s="473"/>
      <c r="I79" s="473"/>
      <c r="J79" s="473"/>
      <c r="K79" s="122"/>
      <c r="L79" s="122"/>
    </row>
    <row r="80" spans="1:12" ht="13.2" x14ac:dyDescent="0.25">
      <c r="A80" s="122"/>
      <c r="B80" s="122"/>
      <c r="C80" s="473"/>
      <c r="D80" s="473"/>
      <c r="E80" s="473"/>
      <c r="F80" s="473"/>
      <c r="G80" s="473"/>
      <c r="H80" s="473"/>
      <c r="I80" s="473"/>
      <c r="J80" s="473"/>
      <c r="K80" s="122"/>
      <c r="L80" s="122"/>
    </row>
    <row r="81" spans="1:12" ht="13.2" x14ac:dyDescent="0.25">
      <c r="A81" s="122"/>
      <c r="B81" s="122"/>
      <c r="C81" s="473"/>
      <c r="D81" s="473"/>
      <c r="E81" s="473"/>
      <c r="F81" s="473"/>
      <c r="G81" s="473"/>
      <c r="H81" s="473"/>
      <c r="I81" s="473"/>
      <c r="J81" s="473"/>
      <c r="K81" s="122"/>
      <c r="L81" s="122"/>
    </row>
    <row r="82" spans="1:12" x14ac:dyDescent="0.25">
      <c r="A82" s="122"/>
      <c r="B82" s="122"/>
      <c r="C82" s="122"/>
      <c r="D82" s="122"/>
      <c r="E82" s="122"/>
      <c r="F82" s="122"/>
      <c r="G82" s="122"/>
      <c r="H82" s="26"/>
      <c r="I82" s="122"/>
      <c r="J82" s="122"/>
      <c r="K82" s="122"/>
      <c r="L82" s="122"/>
    </row>
    <row r="83" spans="1:12" x14ac:dyDescent="0.25">
      <c r="A83" s="122"/>
      <c r="B83" s="122"/>
      <c r="C83" s="122"/>
      <c r="D83" s="122"/>
      <c r="E83" s="122"/>
      <c r="F83" s="122"/>
      <c r="G83" s="122"/>
      <c r="H83" s="26"/>
      <c r="I83" s="122"/>
      <c r="J83" s="122"/>
      <c r="K83" s="122"/>
      <c r="L83" s="122"/>
    </row>
    <row r="84" spans="1:12" x14ac:dyDescent="0.25">
      <c r="A84" s="122"/>
      <c r="B84" s="122"/>
      <c r="C84" s="122"/>
      <c r="D84" s="122"/>
      <c r="E84" s="122"/>
      <c r="F84" s="122"/>
      <c r="G84" s="122"/>
      <c r="H84" s="26"/>
      <c r="I84" s="122"/>
      <c r="J84" s="122"/>
      <c r="K84" s="122"/>
      <c r="L84" s="122"/>
    </row>
    <row r="85" spans="1:12" x14ac:dyDescent="0.25">
      <c r="A85" s="122"/>
      <c r="B85" s="122"/>
      <c r="C85" s="122"/>
      <c r="D85" s="122"/>
      <c r="E85" s="122"/>
      <c r="F85" s="122"/>
      <c r="G85" s="122"/>
      <c r="H85" s="26"/>
      <c r="I85" s="122"/>
      <c r="J85" s="122"/>
      <c r="K85" s="122"/>
      <c r="L85" s="122"/>
    </row>
    <row r="86" spans="1:12" x14ac:dyDescent="0.25">
      <c r="A86" s="122"/>
      <c r="B86" s="122"/>
      <c r="C86" s="122"/>
      <c r="D86" s="122"/>
      <c r="E86" s="122"/>
      <c r="F86" s="122"/>
      <c r="G86" s="122"/>
      <c r="H86" s="26"/>
      <c r="I86" s="122"/>
      <c r="J86" s="122"/>
      <c r="K86" s="122"/>
      <c r="L86" s="122"/>
    </row>
    <row r="87" spans="1:12" x14ac:dyDescent="0.25">
      <c r="A87" s="122"/>
      <c r="B87" s="122"/>
      <c r="C87" s="122"/>
      <c r="D87" s="122"/>
      <c r="E87" s="122"/>
      <c r="F87" s="122"/>
      <c r="G87" s="122"/>
      <c r="H87" s="26"/>
      <c r="I87" s="122"/>
      <c r="J87" s="122"/>
      <c r="K87" s="122"/>
      <c r="L87" s="122"/>
    </row>
    <row r="100" spans="3:3" ht="16.2" x14ac:dyDescent="0.35">
      <c r="C100" s="110" t="s">
        <v>128</v>
      </c>
    </row>
  </sheetData>
  <sheetProtection algorithmName="SHA-512" hashValue="xNu6RUHGA88etQkU3EmQlgI2TkenweGhhGHsx+XYl7EbqRUzU2qmpW0ZVXvSssjbWVNn75c6z54kzKftDt6KIQ==" saltValue="hbtQA+iJGwZZ7zK2Qldozw==" spinCount="100000" sheet="1" objects="1" scenarios="1" selectLockedCells="1"/>
  <protectedRanges>
    <protectedRange sqref="H31:H32" name="Range1"/>
    <protectedRange sqref="H33" name="Range2"/>
    <protectedRange sqref="H29" name="Range1_1"/>
  </protectedRanges>
  <customSheetViews>
    <customSheetView guid="{E013CE77-DF72-43BB-9C85-14CA2AC28BF4}" showGridLines="0" topLeftCell="D25">
      <selection activeCell="H57" sqref="H57"/>
      <colBreaks count="1" manualBreakCount="1">
        <brk id="9" max="68" man="1"/>
      </colBreaks>
      <pageMargins left="0" right="0" top="0" bottom="0" header="0" footer="0"/>
      <printOptions horizontalCentered="1" verticalCentered="1"/>
      <pageSetup scale="90" orientation="portrait" r:id="rId1"/>
      <headerFooter alignWithMargins="0"/>
    </customSheetView>
  </customSheetViews>
  <mergeCells count="28">
    <mergeCell ref="C81:J81"/>
    <mergeCell ref="C67:J67"/>
    <mergeCell ref="C74:J74"/>
    <mergeCell ref="C75:J75"/>
    <mergeCell ref="C70:J70"/>
    <mergeCell ref="C71:J71"/>
    <mergeCell ref="C73:J73"/>
    <mergeCell ref="C72:J72"/>
    <mergeCell ref="C68:J68"/>
    <mergeCell ref="C80:J80"/>
    <mergeCell ref="C79:J79"/>
    <mergeCell ref="C69:J69"/>
    <mergeCell ref="A41:H41"/>
    <mergeCell ref="C76:J76"/>
    <mergeCell ref="C77:J77"/>
    <mergeCell ref="C78:J78"/>
    <mergeCell ref="A16:H16"/>
    <mergeCell ref="A42:H42"/>
    <mergeCell ref="F58:G58"/>
    <mergeCell ref="F60:G60"/>
    <mergeCell ref="C66:J66"/>
    <mergeCell ref="A63:I63"/>
    <mergeCell ref="A1:I1"/>
    <mergeCell ref="A5:H5"/>
    <mergeCell ref="A6:H6"/>
    <mergeCell ref="A27:H27"/>
    <mergeCell ref="A35:H35"/>
    <mergeCell ref="D3:G3"/>
  </mergeCells>
  <phoneticPr fontId="9" type="noConversion"/>
  <dataValidations count="2">
    <dataValidation type="list" showDropDown="1" showInputMessage="1" showErrorMessage="1" sqref="E33 E30" xr:uid="{00000000-0002-0000-0200-000000000000}">
      <formula1>$O$16:$O$16</formula1>
    </dataValidation>
    <dataValidation type="list" allowBlank="1" showInputMessage="1" showErrorMessage="1" sqref="H29" xr:uid="{360591B2-2607-4ABB-810F-966DF24C0FA7}">
      <formula1>"Calendar, Fiscal"</formula1>
    </dataValidation>
  </dataValidations>
  <printOptions horizontalCentered="1" verticalCentered="1"/>
  <pageMargins left="0.3" right="0.3" top="0.3" bottom="0.3" header="0.5" footer="0.5"/>
  <pageSetup scale="90" orientation="portrait" r:id="rId2"/>
  <headerFooter alignWithMargins="0"/>
  <colBreaks count="1" manualBreakCount="1">
    <brk id="9" max="6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W100"/>
  <sheetViews>
    <sheetView showGridLines="0" zoomScaleNormal="100" zoomScaleSheetLayoutView="100" workbookViewId="0">
      <selection activeCell="H66" sqref="H66:I66"/>
    </sheetView>
  </sheetViews>
  <sheetFormatPr defaultColWidth="9.109375" defaultRowHeight="15.9" customHeight="1" x14ac:dyDescent="0.25"/>
  <cols>
    <col min="1" max="1" width="4" style="31" customWidth="1"/>
    <col min="2" max="2" width="2.109375" style="31" customWidth="1"/>
    <col min="3" max="3" width="21.44140625" style="31" customWidth="1"/>
    <col min="4" max="4" width="19.5546875" style="31" customWidth="1"/>
    <col min="5" max="5" width="5.33203125" style="31" customWidth="1"/>
    <col min="6" max="6" width="23.5546875" style="31" customWidth="1"/>
    <col min="7" max="7" width="7" style="31" customWidth="1"/>
    <col min="8" max="8" width="14.33203125" style="31" customWidth="1"/>
    <col min="9" max="9" width="10.44140625" style="31" customWidth="1"/>
    <col min="10" max="10" width="4.44140625" style="31" hidden="1" customWidth="1"/>
    <col min="11" max="11" width="1.6640625" style="31" customWidth="1"/>
    <col min="12" max="12" width="3" style="31" customWidth="1"/>
    <col min="13" max="16384" width="9.109375" style="31"/>
  </cols>
  <sheetData>
    <row r="1" spans="1:257" ht="15.9" customHeight="1" x14ac:dyDescent="0.3">
      <c r="A1" s="460" t="str">
        <f>"MAINE REVENUE SERVICES -" &amp;TEXT(COVER!A3," #### ") &amp;"MUNICIPAL VALUATION RETURN"</f>
        <v>MAINE REVENUE SERVICES - 2025 MUNICIPAL VALUATION RETURN</v>
      </c>
      <c r="B1" s="460"/>
      <c r="C1" s="460"/>
      <c r="D1" s="460"/>
      <c r="E1" s="460"/>
      <c r="F1" s="460"/>
      <c r="G1" s="460"/>
      <c r="H1" s="460"/>
      <c r="I1" s="460"/>
      <c r="J1" s="33"/>
    </row>
    <row r="2" spans="1:257" ht="12" customHeight="1" x14ac:dyDescent="0.25"/>
    <row r="3" spans="1:257" ht="15.9" customHeight="1" x14ac:dyDescent="0.3">
      <c r="C3" s="42" t="s">
        <v>63</v>
      </c>
      <c r="D3" s="472">
        <f>+'page 1'!F7</f>
        <v>0</v>
      </c>
      <c r="E3" s="472"/>
      <c r="F3" s="472"/>
      <c r="G3" s="472"/>
    </row>
    <row r="4" spans="1:257" ht="6.75" customHeight="1" thickBot="1" x14ac:dyDescent="0.35">
      <c r="C4" s="42"/>
      <c r="D4" s="33"/>
      <c r="E4" s="33"/>
      <c r="F4" s="33"/>
    </row>
    <row r="5" spans="1:257" ht="15.9" customHeight="1" x14ac:dyDescent="0.25">
      <c r="A5" s="505" t="s">
        <v>129</v>
      </c>
      <c r="B5" s="505"/>
      <c r="C5" s="505"/>
      <c r="D5" s="505"/>
      <c r="E5" s="505"/>
      <c r="F5" s="505"/>
      <c r="G5" s="505"/>
      <c r="H5" s="505"/>
      <c r="I5" s="505"/>
      <c r="J5" s="460"/>
      <c r="K5" s="460"/>
      <c r="L5" s="460"/>
      <c r="M5" s="460"/>
      <c r="N5" s="460"/>
      <c r="O5" s="460"/>
      <c r="P5" s="460"/>
      <c r="Q5" s="460"/>
      <c r="R5" s="460"/>
      <c r="S5" s="460"/>
      <c r="T5" s="460"/>
      <c r="U5" s="460"/>
      <c r="V5" s="460"/>
      <c r="W5" s="460"/>
      <c r="X5" s="460"/>
      <c r="Y5" s="460"/>
      <c r="Z5" s="460"/>
      <c r="AA5" s="460"/>
      <c r="AB5" s="460"/>
      <c r="AC5" s="460"/>
      <c r="AD5" s="460"/>
      <c r="AE5" s="460"/>
      <c r="AF5" s="460"/>
      <c r="AG5" s="460"/>
      <c r="AH5" s="460"/>
      <c r="AI5" s="460"/>
      <c r="AJ5" s="460"/>
      <c r="AK5" s="460"/>
      <c r="AL5" s="460"/>
      <c r="AM5" s="460"/>
      <c r="AN5" s="460"/>
      <c r="AO5" s="460"/>
      <c r="AP5" s="460"/>
      <c r="AQ5" s="460"/>
      <c r="AR5" s="460"/>
      <c r="AS5" s="460"/>
      <c r="AT5" s="460"/>
      <c r="AU5" s="460"/>
      <c r="AV5" s="460"/>
      <c r="AW5" s="460"/>
      <c r="AX5" s="460"/>
      <c r="AY5" s="460"/>
      <c r="AZ5" s="460"/>
      <c r="BA5" s="460"/>
      <c r="BB5" s="460"/>
      <c r="BC5" s="460"/>
      <c r="BD5" s="460"/>
      <c r="BE5" s="460"/>
      <c r="BF5" s="460"/>
      <c r="BG5" s="460"/>
      <c r="BH5" s="460"/>
      <c r="BI5" s="460"/>
      <c r="BJ5" s="460"/>
      <c r="BK5" s="460"/>
      <c r="BL5" s="460"/>
      <c r="BM5" s="460"/>
      <c r="BN5" s="460"/>
      <c r="BO5" s="460"/>
      <c r="BP5" s="460"/>
      <c r="BQ5" s="460"/>
      <c r="BR5" s="460"/>
      <c r="BS5" s="460"/>
      <c r="BT5" s="460"/>
      <c r="BU5" s="460"/>
      <c r="BV5" s="460"/>
      <c r="BW5" s="460"/>
      <c r="BX5" s="460"/>
      <c r="BY5" s="460"/>
      <c r="BZ5" s="460"/>
      <c r="CA5" s="460"/>
      <c r="CB5" s="460"/>
      <c r="CC5" s="460"/>
      <c r="CD5" s="460"/>
      <c r="CE5" s="460"/>
      <c r="CF5" s="460"/>
      <c r="CG5" s="460"/>
      <c r="CH5" s="460"/>
      <c r="CI5" s="460"/>
      <c r="CJ5" s="460"/>
      <c r="CK5" s="460"/>
      <c r="CL5" s="460"/>
      <c r="CM5" s="460"/>
      <c r="CN5" s="460"/>
      <c r="CO5" s="460"/>
      <c r="CP5" s="460"/>
      <c r="CQ5" s="460"/>
      <c r="CR5" s="460"/>
      <c r="CS5" s="460"/>
      <c r="CT5" s="460"/>
      <c r="CU5" s="460"/>
      <c r="CV5" s="460"/>
      <c r="CW5" s="460"/>
      <c r="CX5" s="460"/>
      <c r="CY5" s="460"/>
      <c r="CZ5" s="460"/>
      <c r="DA5" s="460"/>
      <c r="DB5" s="460"/>
      <c r="DC5" s="460"/>
      <c r="DD5" s="460"/>
      <c r="DE5" s="460"/>
      <c r="DF5" s="460"/>
      <c r="DG5" s="460"/>
      <c r="DH5" s="460"/>
      <c r="DI5" s="460"/>
      <c r="DJ5" s="460"/>
      <c r="DK5" s="460"/>
      <c r="DL5" s="460"/>
      <c r="DM5" s="460"/>
      <c r="DN5" s="460"/>
      <c r="DO5" s="460"/>
      <c r="DP5" s="460"/>
      <c r="DQ5" s="460"/>
      <c r="DR5" s="460"/>
      <c r="DS5" s="460"/>
      <c r="DT5" s="460"/>
      <c r="DU5" s="460"/>
      <c r="DV5" s="460"/>
      <c r="DW5" s="460"/>
      <c r="DX5" s="460"/>
      <c r="DY5" s="460"/>
      <c r="DZ5" s="460"/>
      <c r="EA5" s="460"/>
      <c r="EB5" s="460"/>
      <c r="EC5" s="460"/>
      <c r="ED5" s="460"/>
      <c r="EE5" s="460"/>
      <c r="EF5" s="460"/>
      <c r="EG5" s="460"/>
      <c r="EH5" s="460"/>
      <c r="EI5" s="460"/>
      <c r="EJ5" s="460"/>
      <c r="EK5" s="460"/>
      <c r="EL5" s="460"/>
      <c r="EM5" s="460"/>
      <c r="EN5" s="460"/>
      <c r="EO5" s="460"/>
      <c r="EP5" s="460"/>
      <c r="EQ5" s="460"/>
      <c r="ER5" s="460"/>
      <c r="ES5" s="460"/>
      <c r="ET5" s="460"/>
      <c r="EU5" s="460"/>
      <c r="EV5" s="460"/>
      <c r="EW5" s="460"/>
      <c r="EX5" s="460"/>
      <c r="EY5" s="460"/>
      <c r="EZ5" s="460"/>
      <c r="FA5" s="460"/>
      <c r="FB5" s="460"/>
      <c r="FC5" s="460"/>
      <c r="FD5" s="460"/>
      <c r="FE5" s="460"/>
      <c r="FF5" s="460"/>
      <c r="FG5" s="460"/>
      <c r="FH5" s="460"/>
      <c r="FI5" s="460"/>
      <c r="FJ5" s="460"/>
      <c r="FK5" s="460"/>
      <c r="FL5" s="460"/>
      <c r="FM5" s="460"/>
      <c r="FN5" s="460"/>
      <c r="FO5" s="460"/>
      <c r="FP5" s="460"/>
      <c r="FQ5" s="460"/>
      <c r="FR5" s="460"/>
      <c r="FS5" s="460"/>
      <c r="FT5" s="460"/>
      <c r="FU5" s="460"/>
      <c r="FV5" s="460"/>
      <c r="FW5" s="460"/>
      <c r="FX5" s="460"/>
      <c r="FY5" s="460"/>
      <c r="FZ5" s="460"/>
      <c r="GA5" s="460"/>
      <c r="GB5" s="460"/>
      <c r="GC5" s="460"/>
      <c r="GD5" s="460"/>
      <c r="GE5" s="460"/>
      <c r="GF5" s="460"/>
      <c r="GG5" s="460"/>
      <c r="GH5" s="460"/>
      <c r="GI5" s="460"/>
      <c r="GJ5" s="460"/>
      <c r="GK5" s="460"/>
      <c r="GL5" s="460"/>
      <c r="GM5" s="460"/>
      <c r="GN5" s="460"/>
      <c r="GO5" s="460"/>
      <c r="GP5" s="460"/>
      <c r="GQ5" s="460"/>
      <c r="GR5" s="460"/>
      <c r="GS5" s="460"/>
      <c r="GT5" s="460"/>
      <c r="GU5" s="460"/>
      <c r="GV5" s="460"/>
      <c r="GW5" s="460"/>
      <c r="GX5" s="460"/>
      <c r="GY5" s="460"/>
      <c r="GZ5" s="460"/>
      <c r="HA5" s="460"/>
      <c r="HB5" s="460"/>
      <c r="HC5" s="460"/>
      <c r="HD5" s="460"/>
      <c r="HE5" s="460"/>
      <c r="HF5" s="460"/>
      <c r="HG5" s="460"/>
      <c r="HH5" s="460"/>
      <c r="HI5" s="460"/>
      <c r="HJ5" s="460"/>
      <c r="HK5" s="460"/>
      <c r="HL5" s="460"/>
      <c r="HM5" s="460"/>
      <c r="HN5" s="460"/>
      <c r="HO5" s="460"/>
      <c r="HP5" s="460"/>
      <c r="HQ5" s="460"/>
      <c r="HR5" s="460"/>
      <c r="HS5" s="460"/>
      <c r="HT5" s="460"/>
      <c r="HU5" s="460"/>
      <c r="HV5" s="460"/>
      <c r="HW5" s="460"/>
      <c r="HX5" s="460"/>
      <c r="HY5" s="460"/>
      <c r="HZ5" s="460"/>
      <c r="IA5" s="460"/>
      <c r="IB5" s="460"/>
      <c r="IC5" s="460"/>
      <c r="ID5" s="460"/>
      <c r="IE5" s="460"/>
      <c r="IF5" s="460"/>
      <c r="IG5" s="460"/>
      <c r="IH5" s="460"/>
      <c r="II5" s="460"/>
      <c r="IJ5" s="460"/>
      <c r="IK5" s="460"/>
      <c r="IL5" s="460"/>
      <c r="IM5" s="460"/>
      <c r="IN5" s="460"/>
      <c r="IO5" s="460"/>
      <c r="IP5" s="460"/>
      <c r="IQ5" s="460"/>
      <c r="IR5" s="460"/>
      <c r="IS5" s="460"/>
      <c r="IT5" s="460"/>
      <c r="IU5" s="460"/>
      <c r="IV5" s="460"/>
      <c r="IW5" s="460"/>
    </row>
    <row r="6" spans="1:257" ht="15.9" customHeight="1" x14ac:dyDescent="0.3">
      <c r="A6" s="62" t="s">
        <v>130</v>
      </c>
      <c r="B6" s="31" t="str">
        <f>"Number of forest land acres first enrolled in the Tree Growth Tax Law program in" &amp;TEXT(COVER!A3," #### ")</f>
        <v xml:space="preserve">Number of forest land acres first enrolled in the Tree Growth Tax Law program in 2025 </v>
      </c>
      <c r="E6" s="2"/>
      <c r="F6" s="2"/>
      <c r="G6" s="64">
        <v>23</v>
      </c>
      <c r="H6" s="490"/>
      <c r="I6" s="491"/>
    </row>
    <row r="7" spans="1:257" ht="12" customHeight="1" x14ac:dyDescent="0.3">
      <c r="A7" s="62"/>
      <c r="E7" s="2"/>
      <c r="F7" s="2"/>
      <c r="G7" s="42"/>
      <c r="H7" s="44"/>
      <c r="I7" s="73"/>
    </row>
    <row r="8" spans="1:257" ht="15.9" customHeight="1" x14ac:dyDescent="0.3">
      <c r="A8" s="62" t="s">
        <v>131</v>
      </c>
      <c r="B8" s="31" t="s">
        <v>132</v>
      </c>
      <c r="G8" s="42"/>
      <c r="H8" s="44"/>
      <c r="I8" s="74"/>
    </row>
    <row r="9" spans="1:257" ht="15.9" customHeight="1" x14ac:dyDescent="0.3">
      <c r="A9" s="62"/>
      <c r="B9" s="31" t="s">
        <v>66</v>
      </c>
      <c r="C9" s="31" t="str">
        <f>"Total number of parcels withdrawn from 4/2/"&amp;RIGHT(COVER!A3,LEN(COVER!A3)-2)-1&amp;" through 4/1/"&amp;RIGHT(COVER!A3,LEN(COVER!A3)-2)</f>
        <v>Total number of parcels withdrawn from 4/2/24 through 4/1/25</v>
      </c>
      <c r="E9" s="2"/>
      <c r="F9" s="2"/>
      <c r="G9" s="42" t="s">
        <v>133</v>
      </c>
      <c r="H9" s="492"/>
      <c r="I9" s="493"/>
    </row>
    <row r="10" spans="1:257" ht="12" customHeight="1" x14ac:dyDescent="0.3">
      <c r="A10" s="62"/>
      <c r="B10" s="62"/>
      <c r="G10" s="11"/>
      <c r="H10" s="33"/>
      <c r="I10" s="39"/>
    </row>
    <row r="11" spans="1:257" ht="15.9" customHeight="1" x14ac:dyDescent="0.3">
      <c r="A11" s="62"/>
      <c r="B11" s="62" t="s">
        <v>579</v>
      </c>
      <c r="C11" s="31" t="str">
        <f>"Total number of acres withdrawn from 4/2/"&amp;RIGHT(COVER!A3,LEN(COVER!A3)-2)-1&amp;" through 4/1/"&amp;RIGHT(COVER!A3,LEN(COVER!A3)-2)</f>
        <v>Total number of acres withdrawn from 4/2/24 through 4/1/25</v>
      </c>
      <c r="G11" s="64" t="s">
        <v>134</v>
      </c>
      <c r="H11" s="486"/>
      <c r="I11" s="486"/>
    </row>
    <row r="12" spans="1:257" ht="12" customHeight="1" x14ac:dyDescent="0.3">
      <c r="A12" s="62"/>
      <c r="B12" s="62"/>
      <c r="G12" s="42"/>
      <c r="H12" s="44"/>
      <c r="I12" s="44"/>
    </row>
    <row r="13" spans="1:257" ht="15.9" customHeight="1" x14ac:dyDescent="0.3">
      <c r="A13" s="62"/>
      <c r="B13" s="62" t="s">
        <v>576</v>
      </c>
      <c r="C13" s="31" t="str">
        <f>"Total value of withdrawal penalties assessed from 4/1/"&amp;RIGHT(COVER!A3,LEN(COVER!A3)-2)-1&amp;" through 4/1/"&amp;RIGHT(COVER!A3,LEN(COVER!A3)-2)</f>
        <v>Total value of withdrawal penalties assessed from 4/1/24 through 4/1/25</v>
      </c>
      <c r="G13" s="64" t="s">
        <v>135</v>
      </c>
      <c r="H13" s="487"/>
      <c r="I13" s="487"/>
    </row>
    <row r="14" spans="1:257" ht="12" customHeight="1" x14ac:dyDescent="0.3">
      <c r="A14" s="3"/>
      <c r="B14" s="3"/>
      <c r="D14" s="2"/>
      <c r="E14" s="2"/>
      <c r="F14" s="2"/>
      <c r="G14" s="4"/>
      <c r="H14" s="44"/>
      <c r="I14" s="44"/>
    </row>
    <row r="15" spans="1:257" ht="15.9" customHeight="1" x14ac:dyDescent="0.3">
      <c r="A15" s="3"/>
      <c r="B15" s="62" t="s">
        <v>136</v>
      </c>
      <c r="D15" s="2"/>
      <c r="E15" s="2"/>
      <c r="F15" s="2"/>
      <c r="G15" s="64" t="s">
        <v>137</v>
      </c>
      <c r="H15" s="492"/>
      <c r="I15" s="493"/>
    </row>
    <row r="16" spans="1:257" ht="12" customHeight="1" x14ac:dyDescent="0.3">
      <c r="A16" s="3"/>
      <c r="B16" s="3"/>
      <c r="D16" s="2"/>
      <c r="E16" s="2"/>
      <c r="F16" s="2"/>
      <c r="G16" s="4"/>
      <c r="H16" s="44"/>
      <c r="I16" s="44"/>
    </row>
    <row r="17" spans="1:10" ht="15.9" customHeight="1" x14ac:dyDescent="0.3">
      <c r="A17" s="62" t="s">
        <v>138</v>
      </c>
      <c r="B17" s="62"/>
      <c r="C17" s="31" t="str">
        <f>"Since April 1," &amp;TEXT(COVER!A3," ####") &amp;", have any Tree Growth acres been transferred to Farmland?"</f>
        <v>Since April 1, 2025, have any Tree Growth acres been transferred to Farmland?</v>
      </c>
      <c r="G17" s="42" t="s">
        <v>138</v>
      </c>
      <c r="H17" s="51"/>
      <c r="I17" s="75" t="s">
        <v>139</v>
      </c>
    </row>
    <row r="18" spans="1:10" ht="6.75" customHeight="1" thickBot="1" x14ac:dyDescent="0.3">
      <c r="A18" s="76"/>
      <c r="B18" s="76"/>
      <c r="C18" s="76"/>
      <c r="D18" s="76"/>
      <c r="E18" s="76"/>
      <c r="F18" s="76"/>
      <c r="G18" s="76"/>
      <c r="H18" s="76"/>
      <c r="I18" s="76"/>
    </row>
    <row r="19" spans="1:10" ht="15.9" customHeight="1" x14ac:dyDescent="0.25">
      <c r="A19" s="460" t="s">
        <v>140</v>
      </c>
      <c r="B19" s="460"/>
      <c r="C19" s="460"/>
      <c r="D19" s="460"/>
      <c r="E19" s="460"/>
      <c r="F19" s="460"/>
      <c r="G19" s="460"/>
      <c r="H19" s="460"/>
      <c r="I19" s="460"/>
    </row>
    <row r="20" spans="1:10" s="40" customFormat="1" ht="12" customHeight="1" x14ac:dyDescent="0.2">
      <c r="A20" s="504"/>
      <c r="B20" s="504"/>
      <c r="C20" s="504"/>
      <c r="D20" s="504"/>
      <c r="E20" s="504"/>
      <c r="F20" s="504"/>
      <c r="G20" s="504"/>
      <c r="H20" s="504"/>
      <c r="I20" s="504"/>
    </row>
    <row r="21" spans="1:10" s="2" customFormat="1" ht="15.9" customHeight="1" x14ac:dyDescent="0.25">
      <c r="A21" s="77" t="s">
        <v>141</v>
      </c>
      <c r="B21" s="77"/>
      <c r="C21" s="1"/>
      <c r="D21" s="1"/>
      <c r="E21" s="1"/>
      <c r="F21" s="1"/>
      <c r="G21" s="1"/>
      <c r="H21" s="1"/>
      <c r="J21" s="1"/>
    </row>
    <row r="22" spans="1:10" s="2" customFormat="1" ht="15.9" customHeight="1" x14ac:dyDescent="0.3">
      <c r="A22" s="295" t="s">
        <v>142</v>
      </c>
      <c r="B22" s="31" t="str">
        <f>"Number of parcels enrolled in the Farmland program as of April 1," &amp;TEXT(COVER!A3," #### ")</f>
        <v xml:space="preserve">Number of parcels enrolled in the Farmland program as of April 1, 2025 </v>
      </c>
      <c r="D22" s="31"/>
      <c r="E22" s="31"/>
      <c r="F22" s="31"/>
      <c r="G22" s="129">
        <v>25</v>
      </c>
      <c r="H22" s="494"/>
      <c r="I22" s="494"/>
    </row>
    <row r="23" spans="1:10" s="2" customFormat="1" ht="12" customHeight="1" x14ac:dyDescent="0.3">
      <c r="A23" s="11"/>
      <c r="B23" s="11"/>
      <c r="C23" s="31"/>
      <c r="D23" s="31"/>
      <c r="E23" s="31"/>
      <c r="F23" s="31"/>
      <c r="G23" s="31"/>
      <c r="H23" s="39"/>
      <c r="I23" s="44"/>
      <c r="J23" s="31"/>
    </row>
    <row r="24" spans="1:10" s="2" customFormat="1" ht="15.9" customHeight="1" x14ac:dyDescent="0.3">
      <c r="A24" s="295" t="s">
        <v>143</v>
      </c>
      <c r="B24" s="31" t="str">
        <f>"Number of acres first enrolled in the Farmland program for April 1," &amp;TEXT(COVER!A3," #### ")</f>
        <v xml:space="preserve">Number of acres first enrolled in the Farmland program for April 1, 2025 </v>
      </c>
      <c r="D24" s="31"/>
      <c r="E24" s="31"/>
      <c r="F24" s="31"/>
      <c r="G24" s="129">
        <v>26</v>
      </c>
      <c r="H24" s="495"/>
      <c r="I24" s="495"/>
    </row>
    <row r="25" spans="1:10" s="2" customFormat="1" ht="12" customHeight="1" x14ac:dyDescent="0.3">
      <c r="A25" s="295"/>
      <c r="B25" s="31"/>
      <c r="D25" s="31"/>
      <c r="E25" s="31"/>
      <c r="F25" s="31"/>
      <c r="G25" s="31"/>
      <c r="H25" s="78"/>
      <c r="I25" s="78"/>
    </row>
    <row r="26" spans="1:10" s="2" customFormat="1" ht="15.9" customHeight="1" x14ac:dyDescent="0.3">
      <c r="A26" s="295" t="s">
        <v>144</v>
      </c>
      <c r="B26" s="11" t="s">
        <v>79</v>
      </c>
      <c r="C26" s="31" t="s">
        <v>145</v>
      </c>
      <c r="D26" s="31"/>
      <c r="E26" s="31"/>
      <c r="F26" s="31"/>
      <c r="G26" s="64" t="s">
        <v>146</v>
      </c>
      <c r="H26" s="486"/>
      <c r="I26" s="486"/>
    </row>
    <row r="27" spans="1:10" s="2" customFormat="1" ht="12" customHeight="1" x14ac:dyDescent="0.3">
      <c r="A27" s="295"/>
      <c r="B27" s="11"/>
      <c r="C27" s="79" t="s">
        <v>147</v>
      </c>
      <c r="D27" s="31"/>
      <c r="E27" s="31"/>
      <c r="F27" s="31"/>
      <c r="G27" s="42"/>
      <c r="H27" s="496"/>
      <c r="I27" s="497"/>
      <c r="J27" s="31"/>
    </row>
    <row r="28" spans="1:10" s="2" customFormat="1" ht="6.75" customHeight="1" x14ac:dyDescent="0.3">
      <c r="A28" s="295"/>
      <c r="B28" s="11"/>
      <c r="C28" s="79"/>
      <c r="D28" s="31"/>
      <c r="E28" s="31"/>
      <c r="F28" s="31"/>
      <c r="G28" s="42"/>
      <c r="H28" s="283"/>
      <c r="I28" s="282"/>
      <c r="J28" s="31"/>
    </row>
    <row r="29" spans="1:10" s="2" customFormat="1" ht="15.9" customHeight="1" x14ac:dyDescent="0.3">
      <c r="A29" s="295"/>
      <c r="B29" s="11" t="s">
        <v>82</v>
      </c>
      <c r="C29" s="31" t="s">
        <v>148</v>
      </c>
      <c r="D29" s="31"/>
      <c r="E29" s="31"/>
      <c r="F29" s="31"/>
      <c r="G29" s="64" t="s">
        <v>149</v>
      </c>
      <c r="H29" s="503"/>
      <c r="I29" s="503"/>
    </row>
    <row r="30" spans="1:10" s="2" customFormat="1" ht="12" customHeight="1" x14ac:dyDescent="0.3">
      <c r="A30" s="295"/>
      <c r="B30" s="11"/>
      <c r="C30" s="79" t="s">
        <v>147</v>
      </c>
      <c r="D30" s="31"/>
      <c r="E30" s="31"/>
      <c r="F30" s="31"/>
      <c r="G30" s="42"/>
      <c r="H30" s="498"/>
      <c r="I30" s="498"/>
      <c r="J30" s="31"/>
    </row>
    <row r="31" spans="1:10" s="2" customFormat="1" ht="6.75" customHeight="1" x14ac:dyDescent="0.3">
      <c r="A31" s="295"/>
      <c r="B31" s="11"/>
      <c r="C31" s="79"/>
      <c r="D31" s="31"/>
      <c r="E31" s="31"/>
      <c r="F31" s="31"/>
      <c r="G31" s="42"/>
      <c r="H31" s="80"/>
      <c r="I31" s="80"/>
      <c r="J31" s="31"/>
    </row>
    <row r="32" spans="1:10" s="2" customFormat="1" ht="15.9" customHeight="1" x14ac:dyDescent="0.25">
      <c r="A32" s="295" t="s">
        <v>150</v>
      </c>
      <c r="B32" s="11" t="s">
        <v>79</v>
      </c>
      <c r="C32" s="31" t="s">
        <v>151</v>
      </c>
      <c r="D32" s="31"/>
      <c r="E32" s="31"/>
      <c r="F32" s="31"/>
      <c r="G32" s="31"/>
      <c r="H32" s="31"/>
      <c r="I32" s="42"/>
      <c r="J32" s="157"/>
    </row>
    <row r="33" spans="1:10" s="2" customFormat="1" ht="15.9" customHeight="1" x14ac:dyDescent="0.25">
      <c r="A33" s="295"/>
      <c r="C33" s="2" t="s">
        <v>121</v>
      </c>
      <c r="E33" s="42"/>
      <c r="F33" s="43"/>
      <c r="G33" s="42" t="s">
        <v>152</v>
      </c>
      <c r="H33" s="499"/>
      <c r="I33" s="500"/>
      <c r="J33" s="157"/>
    </row>
    <row r="34" spans="1:10" s="2" customFormat="1" ht="12" customHeight="1" x14ac:dyDescent="0.25">
      <c r="A34" s="295"/>
      <c r="B34" s="11"/>
      <c r="C34" s="31"/>
      <c r="D34" s="31"/>
      <c r="E34" s="43"/>
      <c r="I34" s="4"/>
      <c r="J34" s="157"/>
    </row>
    <row r="35" spans="1:10" s="2" customFormat="1" ht="15.9" customHeight="1" x14ac:dyDescent="0.25">
      <c r="A35" s="295"/>
      <c r="B35" s="3"/>
      <c r="C35" s="2" t="s">
        <v>153</v>
      </c>
      <c r="E35" s="42"/>
      <c r="G35" s="42" t="s">
        <v>154</v>
      </c>
      <c r="H35" s="499"/>
      <c r="I35" s="500"/>
    </row>
    <row r="36" spans="1:10" s="2" customFormat="1" ht="12" customHeight="1" x14ac:dyDescent="0.25">
      <c r="A36" s="295"/>
      <c r="E36" s="43"/>
      <c r="I36" s="4"/>
    </row>
    <row r="37" spans="1:10" s="2" customFormat="1" ht="15.9" customHeight="1" x14ac:dyDescent="0.25">
      <c r="A37" s="295"/>
      <c r="C37" s="2" t="s">
        <v>125</v>
      </c>
      <c r="E37" s="42"/>
      <c r="G37" s="42" t="s">
        <v>155</v>
      </c>
      <c r="H37" s="499"/>
      <c r="I37" s="500"/>
    </row>
    <row r="38" spans="1:10" s="2" customFormat="1" ht="12" customHeight="1" x14ac:dyDescent="0.3">
      <c r="A38" s="295"/>
      <c r="E38" s="42"/>
      <c r="G38" s="42"/>
      <c r="H38" s="42"/>
      <c r="I38" s="73"/>
    </row>
    <row r="39" spans="1:10" s="2" customFormat="1" ht="15.9" customHeight="1" x14ac:dyDescent="0.3">
      <c r="A39" s="295"/>
      <c r="B39" s="2" t="s">
        <v>82</v>
      </c>
      <c r="C39" s="31" t="s">
        <v>156</v>
      </c>
      <c r="D39" s="31"/>
      <c r="E39" s="31"/>
      <c r="F39" s="31"/>
      <c r="G39" s="64" t="s">
        <v>157</v>
      </c>
      <c r="H39" s="501">
        <f>ROUND((+H33+H35+H37),2)</f>
        <v>0</v>
      </c>
      <c r="I39" s="502"/>
      <c r="J39" s="81"/>
    </row>
    <row r="40" spans="1:10" s="2" customFormat="1" ht="12" customHeight="1" x14ac:dyDescent="0.25">
      <c r="A40" s="295"/>
      <c r="B40" s="11"/>
      <c r="C40" s="31"/>
      <c r="D40" s="31"/>
      <c r="E40" s="31"/>
      <c r="F40" s="31"/>
      <c r="G40" s="42"/>
      <c r="H40" s="42"/>
      <c r="I40" s="131"/>
      <c r="J40" s="131"/>
    </row>
    <row r="41" spans="1:10" s="2" customFormat="1" ht="15.9" customHeight="1" x14ac:dyDescent="0.3">
      <c r="A41" s="295"/>
      <c r="B41" s="11" t="s">
        <v>70</v>
      </c>
      <c r="C41" s="31" t="s">
        <v>158</v>
      </c>
      <c r="D41" s="31"/>
      <c r="E41" s="31"/>
      <c r="F41" s="31"/>
      <c r="G41" s="64" t="s">
        <v>159</v>
      </c>
      <c r="H41" s="503"/>
      <c r="I41" s="503"/>
    </row>
    <row r="42" spans="1:10" s="2" customFormat="1" ht="12" customHeight="1" x14ac:dyDescent="0.3">
      <c r="A42" s="295"/>
      <c r="B42" s="11"/>
      <c r="C42" s="31"/>
      <c r="D42" s="31"/>
      <c r="E42" s="31"/>
      <c r="F42" s="31"/>
      <c r="G42" s="42"/>
      <c r="H42" s="159"/>
      <c r="I42" s="159"/>
    </row>
    <row r="43" spans="1:10" s="2" customFormat="1" ht="15.9" customHeight="1" x14ac:dyDescent="0.25">
      <c r="A43" s="295"/>
      <c r="B43" s="11" t="s">
        <v>87</v>
      </c>
      <c r="C43" s="31" t="s">
        <v>160</v>
      </c>
      <c r="D43" s="31"/>
      <c r="E43" s="42"/>
      <c r="F43" s="4"/>
      <c r="G43" s="42"/>
      <c r="H43" s="474"/>
      <c r="I43" s="474"/>
    </row>
    <row r="44" spans="1:10" s="2" customFormat="1" ht="15.9" customHeight="1" x14ac:dyDescent="0.3">
      <c r="A44" s="295"/>
      <c r="B44" s="11"/>
      <c r="C44" s="31" t="s">
        <v>121</v>
      </c>
      <c r="F44" s="4"/>
      <c r="G44" s="42" t="s">
        <v>161</v>
      </c>
      <c r="H44" s="477">
        <f>ROUND('page 2'!H58, 0)</f>
        <v>0</v>
      </c>
      <c r="I44" s="478"/>
      <c r="J44" s="131"/>
    </row>
    <row r="45" spans="1:10" s="2" customFormat="1" ht="12" customHeight="1" x14ac:dyDescent="0.25">
      <c r="A45" s="295"/>
      <c r="B45" s="11"/>
      <c r="C45" s="31"/>
      <c r="G45" s="42"/>
      <c r="H45" s="42"/>
      <c r="I45" s="158"/>
      <c r="J45" s="131"/>
    </row>
    <row r="46" spans="1:10" s="2" customFormat="1" ht="15.9" customHeight="1" x14ac:dyDescent="0.3">
      <c r="A46" s="295"/>
      <c r="B46" s="11"/>
      <c r="C46" s="31" t="s">
        <v>123</v>
      </c>
      <c r="F46" s="4"/>
      <c r="G46" s="42" t="s">
        <v>162</v>
      </c>
      <c r="H46" s="479">
        <f>ROUND('page 2'!H60, 0)</f>
        <v>0</v>
      </c>
      <c r="I46" s="480"/>
      <c r="J46" s="131"/>
    </row>
    <row r="47" spans="1:10" s="2" customFormat="1" ht="12" customHeight="1" x14ac:dyDescent="0.25">
      <c r="A47" s="295"/>
      <c r="B47" s="11"/>
      <c r="C47" s="5"/>
      <c r="G47" s="42"/>
      <c r="H47" s="42"/>
      <c r="I47" s="158"/>
      <c r="J47" s="131"/>
    </row>
    <row r="48" spans="1:10" s="2" customFormat="1" ht="15.9" customHeight="1" x14ac:dyDescent="0.3">
      <c r="A48" s="295"/>
      <c r="B48" s="11"/>
      <c r="C48" s="31" t="s">
        <v>125</v>
      </c>
      <c r="D48" s="31"/>
      <c r="E48" s="31"/>
      <c r="F48" s="4"/>
      <c r="G48" s="42" t="s">
        <v>163</v>
      </c>
      <c r="H48" s="479">
        <f>ROUND('page 2'!H62,0)</f>
        <v>0</v>
      </c>
      <c r="I48" s="480"/>
      <c r="J48" s="131"/>
    </row>
    <row r="49" spans="1:10" s="2" customFormat="1" ht="12" customHeight="1" x14ac:dyDescent="0.3">
      <c r="A49" s="295"/>
      <c r="B49" s="11"/>
      <c r="C49" s="31"/>
      <c r="D49" s="31"/>
      <c r="E49" s="31"/>
      <c r="F49" s="31"/>
      <c r="G49" s="31"/>
      <c r="H49" s="39"/>
      <c r="I49" s="33"/>
      <c r="J49" s="131"/>
    </row>
    <row r="50" spans="1:10" s="2" customFormat="1" ht="15.9" customHeight="1" x14ac:dyDescent="0.3">
      <c r="A50" s="295" t="s">
        <v>164</v>
      </c>
      <c r="B50" s="31" t="s">
        <v>165</v>
      </c>
      <c r="D50" s="31"/>
      <c r="E50" s="31"/>
      <c r="F50" s="31"/>
      <c r="G50" s="31"/>
      <c r="H50" s="39"/>
      <c r="I50" s="33" t="s">
        <v>46</v>
      </c>
      <c r="J50" s="31" t="s">
        <v>46</v>
      </c>
    </row>
    <row r="51" spans="1:10" s="2" customFormat="1" ht="12" customHeight="1" x14ac:dyDescent="0.3">
      <c r="A51" s="295"/>
      <c r="B51" s="31"/>
      <c r="D51" s="31"/>
      <c r="E51" s="31"/>
      <c r="F51" s="31"/>
      <c r="G51" s="31"/>
      <c r="H51" s="39"/>
      <c r="I51" s="33"/>
      <c r="J51" s="31"/>
    </row>
    <row r="52" spans="1:10" ht="15.9" customHeight="1" x14ac:dyDescent="0.3">
      <c r="A52" s="295"/>
      <c r="B52" s="62" t="s">
        <v>79</v>
      </c>
      <c r="C52" s="31" t="str">
        <f>"Total number of parcels withdrawn from 4/2/"&amp;RIGHT(COVER!A3,LEN(COVER!A3)-2)-1&amp;" through 4/1/"&amp;RIGHT(COVER!A3,LEN(COVER!A3)-2)</f>
        <v>Total number of parcels withdrawn from 4/2/24 through 4/1/25</v>
      </c>
      <c r="G52" s="64" t="s">
        <v>166</v>
      </c>
      <c r="H52" s="485"/>
      <c r="I52" s="485"/>
    </row>
    <row r="53" spans="1:10" ht="12" customHeight="1" x14ac:dyDescent="0.3">
      <c r="A53" s="295"/>
      <c r="B53" s="62"/>
      <c r="G53" s="42"/>
      <c r="H53" s="44"/>
      <c r="I53" s="44"/>
    </row>
    <row r="54" spans="1:10" ht="15.9" customHeight="1" x14ac:dyDescent="0.3">
      <c r="A54" s="295"/>
      <c r="B54" s="62" t="s">
        <v>82</v>
      </c>
      <c r="C54" s="31" t="str">
        <f>"Total number of acres withdrawn from 4/2/"&amp;RIGHT(COVER!A3,LEN(COVER!A3)-2)-1&amp;" through 4/1/"&amp;RIGHT(COVER!A3,LEN(COVER!A3)-2)</f>
        <v>Total number of acres withdrawn from 4/2/24 through 4/1/25</v>
      </c>
      <c r="G54" s="64" t="s">
        <v>167</v>
      </c>
      <c r="H54" s="486"/>
      <c r="I54" s="486"/>
    </row>
    <row r="55" spans="1:10" ht="12" customHeight="1" x14ac:dyDescent="0.3">
      <c r="A55" s="295"/>
      <c r="B55" s="3"/>
      <c r="C55" s="2"/>
      <c r="D55" s="2"/>
      <c r="E55" s="2"/>
      <c r="F55" s="2"/>
      <c r="G55" s="42"/>
      <c r="H55" s="44"/>
      <c r="I55" s="44"/>
    </row>
    <row r="56" spans="1:10" ht="15.9" customHeight="1" x14ac:dyDescent="0.3">
      <c r="A56" s="295"/>
      <c r="B56" s="62" t="s">
        <v>70</v>
      </c>
      <c r="C56" s="31" t="str">
        <f>"Total value of withdrawal penalties assessed from 4/1/"&amp;RIGHT(COVER!A3,LEN(COVER!A3)-2)-1&amp;" through 4/1/"&amp;RIGHT(COVER!A3,LEN(COVER!A3)-2)</f>
        <v>Total value of withdrawal penalties assessed from 4/1/24 through 4/1/25</v>
      </c>
      <c r="G56" s="64" t="s">
        <v>168</v>
      </c>
      <c r="H56" s="487"/>
      <c r="I56" s="487"/>
    </row>
    <row r="57" spans="1:10" ht="12" customHeight="1" x14ac:dyDescent="0.25">
      <c r="A57" s="295"/>
      <c r="B57" s="62"/>
      <c r="J57" s="2"/>
    </row>
    <row r="58" spans="1:10" ht="12" customHeight="1" x14ac:dyDescent="0.3">
      <c r="B58" s="5"/>
      <c r="H58" s="39"/>
      <c r="I58" s="39"/>
    </row>
    <row r="59" spans="1:10" ht="15.9" customHeight="1" x14ac:dyDescent="0.3">
      <c r="A59" s="5" t="s">
        <v>169</v>
      </c>
      <c r="B59" s="5"/>
      <c r="H59" s="39"/>
      <c r="I59" s="39"/>
    </row>
    <row r="60" spans="1:10" ht="15.9" customHeight="1" x14ac:dyDescent="0.3">
      <c r="A60" s="62" t="s">
        <v>170</v>
      </c>
      <c r="B60" s="31" t="str">
        <f>"Number of parcels enrolled in the Open Space program as of April 1," &amp;TEXT(COVER!A3," #### ")</f>
        <v xml:space="preserve">Number of parcels enrolled in the Open Space program as of April 1, 2025 </v>
      </c>
      <c r="G60" s="31">
        <v>30</v>
      </c>
      <c r="H60" s="488"/>
      <c r="I60" s="489"/>
      <c r="J60" s="132"/>
    </row>
    <row r="61" spans="1:10" ht="12" customHeight="1" x14ac:dyDescent="0.3">
      <c r="A61" s="62"/>
      <c r="B61" s="62"/>
      <c r="H61" s="39"/>
      <c r="I61" s="44"/>
    </row>
    <row r="62" spans="1:10" ht="15.9" customHeight="1" x14ac:dyDescent="0.3">
      <c r="A62" s="62" t="s">
        <v>171</v>
      </c>
      <c r="B62" s="31" t="str">
        <f>"Number of acres first enrolled in the Open Space program for April 1," &amp;TEXT(COVER!A3," #### ")</f>
        <v xml:space="preserve">Number of acres first enrolled in the Open Space program for April 1, 2025 </v>
      </c>
      <c r="G62" s="31">
        <v>31</v>
      </c>
      <c r="H62" s="481"/>
      <c r="I62" s="482"/>
      <c r="J62" s="132"/>
    </row>
    <row r="63" spans="1:10" ht="12" customHeight="1" x14ac:dyDescent="0.3">
      <c r="A63" s="62"/>
      <c r="H63" s="39"/>
      <c r="I63" s="44"/>
    </row>
    <row r="64" spans="1:10" ht="15.9" customHeight="1" x14ac:dyDescent="0.3">
      <c r="A64" s="62" t="s">
        <v>172</v>
      </c>
      <c r="B64" s="31" t="s">
        <v>173</v>
      </c>
      <c r="G64" s="31">
        <v>32</v>
      </c>
      <c r="H64" s="481"/>
      <c r="I64" s="482"/>
    </row>
    <row r="65" spans="1:14" ht="12" customHeight="1" x14ac:dyDescent="0.3">
      <c r="A65" s="62"/>
      <c r="H65" s="39"/>
      <c r="I65" s="44"/>
    </row>
    <row r="66" spans="1:14" ht="15.9" customHeight="1" x14ac:dyDescent="0.3">
      <c r="A66" s="62" t="s">
        <v>174</v>
      </c>
      <c r="B66" s="31" t="s">
        <v>175</v>
      </c>
      <c r="G66" s="31">
        <v>33</v>
      </c>
      <c r="H66" s="483"/>
      <c r="I66" s="484"/>
    </row>
    <row r="67" spans="1:14" ht="15.9" customHeight="1" x14ac:dyDescent="0.25">
      <c r="A67" s="476" t="s">
        <v>176</v>
      </c>
      <c r="B67" s="476"/>
      <c r="C67" s="476"/>
      <c r="D67" s="476"/>
      <c r="E67" s="476"/>
      <c r="F67" s="476"/>
      <c r="G67" s="476"/>
      <c r="H67" s="476"/>
      <c r="I67" s="476"/>
      <c r="J67" s="476"/>
      <c r="K67" s="476"/>
    </row>
    <row r="68" spans="1:14" ht="15.9" customHeight="1" x14ac:dyDescent="0.3">
      <c r="A68" s="11"/>
      <c r="B68" s="11"/>
      <c r="D68" s="2"/>
      <c r="E68" s="2"/>
      <c r="F68" s="2"/>
      <c r="G68" s="42"/>
      <c r="H68" s="42"/>
      <c r="I68" s="82"/>
      <c r="J68" s="131"/>
    </row>
    <row r="69" spans="1:14" ht="15.9" customHeight="1" x14ac:dyDescent="0.25">
      <c r="A69" s="2"/>
      <c r="B69" s="2"/>
      <c r="C69" s="2"/>
      <c r="D69" s="2"/>
      <c r="E69" s="2"/>
      <c r="F69" s="2"/>
      <c r="G69" s="2"/>
      <c r="H69" s="2"/>
      <c r="I69" s="2"/>
      <c r="J69" s="2"/>
      <c r="K69" s="2"/>
      <c r="L69" s="2"/>
      <c r="M69" s="2"/>
      <c r="N69" s="2"/>
    </row>
    <row r="88" spans="1:14" s="2" customFormat="1" ht="15.9" customHeight="1" x14ac:dyDescent="0.25">
      <c r="A88" s="31"/>
      <c r="B88" s="31"/>
      <c r="C88" s="31"/>
      <c r="D88" s="31"/>
      <c r="E88" s="31"/>
      <c r="F88" s="31"/>
      <c r="G88" s="31"/>
      <c r="H88" s="31"/>
      <c r="I88" s="31"/>
      <c r="J88" s="31"/>
      <c r="K88" s="31"/>
      <c r="L88" s="31"/>
      <c r="M88" s="31"/>
      <c r="N88" s="31"/>
    </row>
    <row r="100" spans="3:3" ht="15.9" customHeight="1" x14ac:dyDescent="0.35">
      <c r="C100" s="110" t="s">
        <v>177</v>
      </c>
    </row>
  </sheetData>
  <sheetProtection algorithmName="SHA-512" hashValue="JjdafhRa8U/35JgicJGFe7FHvfOakYd+iaAD3Wuiv+iHru23HcJ32JlX0F6DudonQu9D0xVhNT+FHRBSbWMb/A==" saltValue="0m2nFKcqOxghSroWPfvzPA==" spinCount="100000" sheet="1" objects="1" scenarios="1" selectLockedCells="1"/>
  <customSheetViews>
    <customSheetView guid="{E013CE77-DF72-43BB-9C85-14CA2AC28BF4}" showGridLines="0" hiddenColumns="1">
      <selection sqref="A1:I1"/>
      <pageMargins left="0" right="0" top="0" bottom="0" header="0" footer="0"/>
      <printOptions horizontalCentered="1" verticalCentered="1"/>
      <pageSetup scale="90" orientation="portrait" r:id="rId1"/>
      <headerFooter alignWithMargins="0"/>
    </customSheetView>
  </customSheetViews>
  <mergeCells count="64">
    <mergeCell ref="H26:I26"/>
    <mergeCell ref="H29:I29"/>
    <mergeCell ref="FN5:FU5"/>
    <mergeCell ref="CL5:CS5"/>
    <mergeCell ref="CT5:DA5"/>
    <mergeCell ref="DB5:DI5"/>
    <mergeCell ref="DJ5:DQ5"/>
    <mergeCell ref="FF5:FM5"/>
    <mergeCell ref="DR5:DY5"/>
    <mergeCell ref="DZ5:EG5"/>
    <mergeCell ref="EH5:EO5"/>
    <mergeCell ref="EP5:EW5"/>
    <mergeCell ref="EX5:FE5"/>
    <mergeCell ref="BN5:BU5"/>
    <mergeCell ref="BV5:CC5"/>
    <mergeCell ref="CD5:CK5"/>
    <mergeCell ref="FV5:GC5"/>
    <mergeCell ref="IP5:IW5"/>
    <mergeCell ref="HB5:HI5"/>
    <mergeCell ref="HJ5:HQ5"/>
    <mergeCell ref="HR5:HY5"/>
    <mergeCell ref="HZ5:IG5"/>
    <mergeCell ref="IH5:IO5"/>
    <mergeCell ref="GT5:HA5"/>
    <mergeCell ref="GD5:GK5"/>
    <mergeCell ref="GL5:GS5"/>
    <mergeCell ref="AX5:BE5"/>
    <mergeCell ref="BF5:BM5"/>
    <mergeCell ref="R5:Y5"/>
    <mergeCell ref="Z5:AG5"/>
    <mergeCell ref="AH5:AO5"/>
    <mergeCell ref="AP5:AW5"/>
    <mergeCell ref="A1:I1"/>
    <mergeCell ref="D3:G3"/>
    <mergeCell ref="A19:I19"/>
    <mergeCell ref="A20:I20"/>
    <mergeCell ref="A5:I5"/>
    <mergeCell ref="A67:K67"/>
    <mergeCell ref="J5:Q5"/>
    <mergeCell ref="H6:I6"/>
    <mergeCell ref="H9:I9"/>
    <mergeCell ref="H11:I11"/>
    <mergeCell ref="H13:I13"/>
    <mergeCell ref="H22:I22"/>
    <mergeCell ref="H24:I24"/>
    <mergeCell ref="H27:I27"/>
    <mergeCell ref="H30:I30"/>
    <mergeCell ref="H33:I33"/>
    <mergeCell ref="H35:I35"/>
    <mergeCell ref="H15:I15"/>
    <mergeCell ref="H37:I37"/>
    <mergeCell ref="H39:I39"/>
    <mergeCell ref="H41:I41"/>
    <mergeCell ref="H66:I66"/>
    <mergeCell ref="H48:I48"/>
    <mergeCell ref="H52:I52"/>
    <mergeCell ref="H54:I54"/>
    <mergeCell ref="H56:I56"/>
    <mergeCell ref="H60:I60"/>
    <mergeCell ref="H43:I43"/>
    <mergeCell ref="H44:I44"/>
    <mergeCell ref="H46:I46"/>
    <mergeCell ref="H62:I62"/>
    <mergeCell ref="H64:I64"/>
  </mergeCells>
  <phoneticPr fontId="9" type="noConversion"/>
  <dataValidations count="1">
    <dataValidation type="list" allowBlank="1" showInputMessage="1" showErrorMessage="1" sqref="H17" xr:uid="{1A83FDDC-4E04-4E5E-A22E-2C9EA22AB336}">
      <formula1>"Yes, No"</formula1>
    </dataValidation>
  </dataValidations>
  <printOptions horizontalCentered="1" verticalCentered="1"/>
  <pageMargins left="0.3" right="0.3" top="0.3" bottom="0.3" header="0.5" footer="0.5"/>
  <pageSetup scale="9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09"/>
  <sheetViews>
    <sheetView showGridLines="0" zoomScaleNormal="100" zoomScaleSheetLayoutView="100" workbookViewId="0">
      <selection activeCell="H51" sqref="H51"/>
    </sheetView>
  </sheetViews>
  <sheetFormatPr defaultColWidth="9.109375" defaultRowHeight="15.9" customHeight="1" x14ac:dyDescent="0.3"/>
  <cols>
    <col min="1" max="1" width="3.109375" style="31" customWidth="1"/>
    <col min="2" max="2" width="2.109375" style="11" customWidth="1"/>
    <col min="3" max="3" width="18.6640625" style="31" customWidth="1"/>
    <col min="4" max="4" width="16.6640625" style="31" customWidth="1"/>
    <col min="5" max="5" width="9.6640625" style="31" customWidth="1"/>
    <col min="6" max="6" width="27" style="31" customWidth="1"/>
    <col min="7" max="7" width="5.88671875" style="42" customWidth="1"/>
    <col min="8" max="8" width="24.6640625" style="39" customWidth="1"/>
    <col min="9" max="9" width="1.33203125" style="31" customWidth="1"/>
    <col min="10" max="10" width="2.88671875" style="31" customWidth="1"/>
    <col min="11" max="16384" width="9.109375" style="31"/>
  </cols>
  <sheetData>
    <row r="1" spans="1:10" ht="15.9" customHeight="1" x14ac:dyDescent="0.25">
      <c r="A1" s="460" t="str">
        <f>"MAINE REVENUE SERVICES -" &amp;TEXT(COVER!A3," #### ") &amp;"MUNICIPAL VALUATION RETURN"</f>
        <v>MAINE REVENUE SERVICES - 2025 MUNICIPAL VALUATION RETURN</v>
      </c>
      <c r="B1" s="460"/>
      <c r="C1" s="460"/>
      <c r="D1" s="460"/>
      <c r="E1" s="460"/>
      <c r="F1" s="460"/>
      <c r="G1" s="460"/>
      <c r="H1" s="460"/>
    </row>
    <row r="2" spans="1:10" ht="12" customHeight="1" x14ac:dyDescent="0.3">
      <c r="A2" s="32"/>
      <c r="B2" s="32"/>
      <c r="C2" s="32"/>
      <c r="D2" s="32"/>
      <c r="E2" s="32"/>
      <c r="F2" s="32"/>
      <c r="G2" s="32"/>
    </row>
    <row r="3" spans="1:10" ht="15.9" customHeight="1" x14ac:dyDescent="0.3">
      <c r="C3" s="42" t="s">
        <v>63</v>
      </c>
      <c r="D3" s="472">
        <f>+'page 1'!F7</f>
        <v>0</v>
      </c>
      <c r="E3" s="472"/>
      <c r="F3" s="472"/>
      <c r="G3" s="472"/>
    </row>
    <row r="4" spans="1:10" ht="6.75" customHeight="1" thickBot="1" x14ac:dyDescent="0.35">
      <c r="A4" s="125"/>
      <c r="B4" s="128"/>
      <c r="C4" s="125"/>
      <c r="D4" s="125"/>
      <c r="E4" s="125"/>
      <c r="F4" s="125"/>
      <c r="G4" s="133"/>
      <c r="H4" s="60"/>
    </row>
    <row r="5" spans="1:10" ht="15.9" customHeight="1" x14ac:dyDescent="0.25">
      <c r="A5" s="505" t="s">
        <v>178</v>
      </c>
      <c r="B5" s="508"/>
      <c r="C5" s="508"/>
      <c r="D5" s="508"/>
      <c r="E5" s="508"/>
      <c r="F5" s="508"/>
      <c r="G5" s="508"/>
      <c r="H5" s="508"/>
      <c r="I5" s="32"/>
      <c r="J5" s="32"/>
    </row>
    <row r="6" spans="1:10" s="2" customFormat="1" ht="15.9" customHeight="1" x14ac:dyDescent="0.3">
      <c r="A6" s="295" t="s">
        <v>179</v>
      </c>
      <c r="B6" s="31" t="s">
        <v>180</v>
      </c>
      <c r="D6" s="31"/>
      <c r="E6" s="31"/>
      <c r="F6" s="31"/>
      <c r="G6" s="31"/>
      <c r="H6" s="33" t="s">
        <v>46</v>
      </c>
      <c r="I6" s="31" t="s">
        <v>46</v>
      </c>
    </row>
    <row r="7" spans="1:10" ht="15.9" customHeight="1" x14ac:dyDescent="0.3">
      <c r="A7" s="11"/>
      <c r="B7" s="11" t="s">
        <v>79</v>
      </c>
      <c r="C7" s="31" t="str">
        <f>"Total number of parcels withdrawn from 4/2/"&amp;RIGHT(COVER!A3,LEN(COVER!A3)-2)-1&amp;" through 4/1/"&amp;RIGHT(COVER!A3,LEN(COVER!A3)-2)</f>
        <v>Total number of parcels withdrawn from 4/2/24 through 4/1/25</v>
      </c>
      <c r="G7" s="64" t="s">
        <v>181</v>
      </c>
      <c r="H7" s="17"/>
    </row>
    <row r="8" spans="1:10" ht="12" customHeight="1" x14ac:dyDescent="0.3">
      <c r="A8" s="11"/>
      <c r="H8" s="83"/>
    </row>
    <row r="9" spans="1:10" ht="15.9" customHeight="1" x14ac:dyDescent="0.3">
      <c r="A9" s="11"/>
      <c r="B9" s="134" t="s">
        <v>82</v>
      </c>
      <c r="C9" s="79" t="str">
        <f>"Total number of acres withdrawn from 4/2/"&amp;RIGHT(COVER!A3,LEN(COVER!A3)-2)-1&amp;" through 4/1/"&amp;RIGHT(COVER!A3,LEN(COVER!A3)-2)</f>
        <v>Total number of acres withdrawn from 4/2/24 through 4/1/25</v>
      </c>
      <c r="G9" s="64" t="s">
        <v>182</v>
      </c>
      <c r="H9" s="306"/>
    </row>
    <row r="10" spans="1:10" ht="12" customHeight="1" x14ac:dyDescent="0.3">
      <c r="A10" s="11"/>
      <c r="B10" s="134"/>
      <c r="C10" s="79"/>
      <c r="H10" s="284"/>
    </row>
    <row r="11" spans="1:10" ht="15.9" customHeight="1" x14ac:dyDescent="0.3">
      <c r="A11" s="11"/>
      <c r="B11" s="62" t="s">
        <v>70</v>
      </c>
      <c r="C11" s="31" t="str">
        <f>"Total value of withdrawal penalties assessed from 4/1/"&amp;RIGHT(COVER!A3,LEN(COVER!A3)-2)-1&amp;" through 4/1/"&amp;RIGHT(COVER!A3,LEN(COVER!A3)-2)</f>
        <v>Total value of withdrawal penalties assessed from 4/1/24 through 4/1/25</v>
      </c>
      <c r="G11" s="64" t="s">
        <v>183</v>
      </c>
      <c r="H11" s="293"/>
    </row>
    <row r="12" spans="1:10" ht="6.75" customHeight="1" thickBot="1" x14ac:dyDescent="0.35">
      <c r="A12" s="11"/>
      <c r="D12" s="2"/>
      <c r="E12" s="2"/>
      <c r="F12" s="2"/>
      <c r="H12" s="82"/>
      <c r="I12" s="2"/>
    </row>
    <row r="13" spans="1:10" ht="15.9" customHeight="1" x14ac:dyDescent="0.25">
      <c r="A13" s="505" t="s">
        <v>184</v>
      </c>
      <c r="B13" s="505"/>
      <c r="C13" s="505"/>
      <c r="D13" s="505"/>
      <c r="E13" s="505"/>
      <c r="F13" s="505"/>
      <c r="G13" s="505"/>
      <c r="H13" s="505"/>
    </row>
    <row r="14" spans="1:10" ht="12" customHeight="1" x14ac:dyDescent="0.25">
      <c r="A14" s="469"/>
      <c r="B14" s="469"/>
      <c r="C14" s="469"/>
      <c r="D14" s="469"/>
      <c r="E14" s="469"/>
      <c r="F14" s="469"/>
      <c r="G14" s="469"/>
      <c r="H14" s="469"/>
    </row>
    <row r="15" spans="1:10" ht="15.9" customHeight="1" x14ac:dyDescent="0.3">
      <c r="A15" s="62" t="s">
        <v>185</v>
      </c>
      <c r="B15" s="31" t="str">
        <f>"Number of parcels enrolled in the Working Waterfront program as of April 1," &amp;TEXT(COVER!A3," #### ")</f>
        <v xml:space="preserve">Number of parcels enrolled in the Working Waterfront program as of April 1, 2025 </v>
      </c>
      <c r="G15" s="31">
        <v>35</v>
      </c>
      <c r="H15" s="17"/>
    </row>
    <row r="16" spans="1:10" ht="12" customHeight="1" x14ac:dyDescent="0.3">
      <c r="A16" s="62"/>
      <c r="B16" s="62"/>
      <c r="G16" s="31"/>
      <c r="H16" s="84"/>
    </row>
    <row r="17" spans="1:9" ht="15.9" customHeight="1" x14ac:dyDescent="0.3">
      <c r="A17" s="62" t="s">
        <v>186</v>
      </c>
      <c r="B17" s="31" t="str">
        <f>"Number of acres first enrolled in the Working Waterfront program for April 1," &amp;TEXT(COVER!A3," #### ")</f>
        <v xml:space="preserve">Number of acres first enrolled in the Working Waterfront program for April 1, 2025 </v>
      </c>
      <c r="G17" s="31">
        <v>36</v>
      </c>
      <c r="H17" s="306"/>
    </row>
    <row r="18" spans="1:9" ht="12" customHeight="1" x14ac:dyDescent="0.3">
      <c r="A18" s="62"/>
      <c r="B18" s="31"/>
      <c r="G18" s="31"/>
      <c r="H18" s="83"/>
    </row>
    <row r="19" spans="1:9" ht="15.9" customHeight="1" x14ac:dyDescent="0.3">
      <c r="A19" s="62" t="s">
        <v>187</v>
      </c>
      <c r="B19" s="31" t="s">
        <v>188</v>
      </c>
      <c r="G19" s="31">
        <v>37</v>
      </c>
      <c r="H19" s="18"/>
    </row>
    <row r="20" spans="1:9" ht="12" customHeight="1" x14ac:dyDescent="0.3">
      <c r="A20" s="62"/>
      <c r="B20" s="31"/>
      <c r="G20" s="31"/>
      <c r="H20" s="84"/>
    </row>
    <row r="21" spans="1:9" ht="15.9" customHeight="1" x14ac:dyDescent="0.3">
      <c r="A21" s="62" t="s">
        <v>189</v>
      </c>
      <c r="B21" s="31" t="s">
        <v>190</v>
      </c>
      <c r="G21" s="31">
        <v>38</v>
      </c>
      <c r="H21" s="12"/>
    </row>
    <row r="22" spans="1:9" ht="12" customHeight="1" x14ac:dyDescent="0.3">
      <c r="A22" s="62"/>
      <c r="B22" s="31"/>
      <c r="G22" s="31"/>
      <c r="H22" s="82"/>
    </row>
    <row r="23" spans="1:9" s="2" customFormat="1" ht="15.9" customHeight="1" x14ac:dyDescent="0.3">
      <c r="A23" s="295" t="s">
        <v>191</v>
      </c>
      <c r="B23" s="31" t="s">
        <v>192</v>
      </c>
      <c r="D23" s="31"/>
      <c r="E23" s="31"/>
      <c r="F23" s="31"/>
      <c r="G23" s="31"/>
      <c r="H23" s="33"/>
      <c r="I23" s="31" t="s">
        <v>46</v>
      </c>
    </row>
    <row r="24" spans="1:9" ht="15.9" customHeight="1" x14ac:dyDescent="0.3">
      <c r="A24" s="11"/>
      <c r="B24" s="11" t="s">
        <v>79</v>
      </c>
      <c r="C24" s="31" t="str">
        <f>"Total number of parcels withdrawn from 4/2/"&amp;RIGHT(COVER!A3,LEN(COVER!A3)-2)-1&amp;" through 4/1/"&amp;RIGHT(COVER!A3,LEN(COVER!A3)-2)</f>
        <v>Total number of parcels withdrawn from 4/2/24 through 4/1/25</v>
      </c>
      <c r="G24" s="64" t="s">
        <v>193</v>
      </c>
      <c r="H24" s="17"/>
    </row>
    <row r="25" spans="1:9" ht="12" customHeight="1" x14ac:dyDescent="0.3">
      <c r="A25" s="11"/>
      <c r="H25" s="83"/>
    </row>
    <row r="26" spans="1:9" ht="15.9" customHeight="1" x14ac:dyDescent="0.3">
      <c r="A26" s="11"/>
      <c r="B26" s="134" t="s">
        <v>82</v>
      </c>
      <c r="C26" s="79" t="str">
        <f>"Total number of acres withdrawn from 4/2/"&amp;RIGHT(COVER!A3,LEN(COVER!A3)-2)-1&amp;" through 4/1/"&amp;RIGHT(COVER!A3,LEN(COVER!A3)-2)</f>
        <v>Total number of acres withdrawn from 4/2/24 through 4/1/25</v>
      </c>
      <c r="G26" s="64" t="s">
        <v>194</v>
      </c>
      <c r="H26" s="306"/>
    </row>
    <row r="27" spans="1:9" ht="12" customHeight="1" x14ac:dyDescent="0.3">
      <c r="A27" s="11"/>
      <c r="B27" s="134"/>
      <c r="C27" s="79"/>
      <c r="H27" s="284"/>
    </row>
    <row r="28" spans="1:9" ht="15.9" customHeight="1" x14ac:dyDescent="0.3">
      <c r="A28" s="11"/>
      <c r="B28" s="11" t="s">
        <v>70</v>
      </c>
      <c r="C28" s="31" t="str">
        <f>"Total value of withdrawal penalties assessed from 4/1/"&amp;RIGHT(COVER!A3,LEN(COVER!A3)-2)-1&amp;" through 4/1/"&amp;RIGHT(COVER!A3,LEN(COVER!A3)-2)</f>
        <v>Total value of withdrawal penalties assessed from 4/1/24 through 4/1/25</v>
      </c>
      <c r="G28" s="64" t="s">
        <v>195</v>
      </c>
      <c r="H28" s="293"/>
    </row>
    <row r="29" spans="1:9" ht="6.75" customHeight="1" thickBot="1" x14ac:dyDescent="0.35">
      <c r="A29" s="11"/>
      <c r="C29" s="11"/>
      <c r="D29" s="11"/>
      <c r="E29" s="11"/>
      <c r="F29" s="11"/>
      <c r="G29" s="11"/>
      <c r="H29" s="33"/>
      <c r="I29" s="128"/>
    </row>
    <row r="30" spans="1:9" ht="15.9" customHeight="1" x14ac:dyDescent="0.25">
      <c r="A30" s="505" t="s">
        <v>196</v>
      </c>
      <c r="B30" s="505"/>
      <c r="C30" s="505"/>
      <c r="D30" s="505"/>
      <c r="E30" s="505"/>
      <c r="F30" s="505"/>
      <c r="G30" s="505"/>
      <c r="H30" s="505"/>
    </row>
    <row r="31" spans="1:9" s="2" customFormat="1" ht="12" customHeight="1" x14ac:dyDescent="0.2">
      <c r="A31" s="469"/>
      <c r="B31" s="469"/>
      <c r="C31" s="469"/>
      <c r="D31" s="469"/>
      <c r="E31" s="469"/>
      <c r="F31" s="469"/>
      <c r="G31" s="469"/>
      <c r="H31" s="469"/>
    </row>
    <row r="32" spans="1:9" ht="15.9" customHeight="1" x14ac:dyDescent="0.25">
      <c r="A32" s="62" t="s">
        <v>197</v>
      </c>
      <c r="B32" s="507" t="s">
        <v>198</v>
      </c>
      <c r="C32" s="507"/>
      <c r="D32" s="507"/>
      <c r="E32" s="507"/>
      <c r="F32" s="507"/>
      <c r="G32" s="507"/>
      <c r="H32" s="507"/>
    </row>
    <row r="33" spans="1:8" ht="15.9" customHeight="1" x14ac:dyDescent="0.3">
      <c r="A33" s="62" t="s">
        <v>46</v>
      </c>
      <c r="B33" s="31" t="s">
        <v>79</v>
      </c>
      <c r="C33" s="31" t="s">
        <v>199</v>
      </c>
      <c r="G33" s="31"/>
    </row>
    <row r="34" spans="1:8" ht="15.9" customHeight="1" x14ac:dyDescent="0.3">
      <c r="A34" s="62" t="s">
        <v>46</v>
      </c>
      <c r="B34" s="31"/>
      <c r="C34" s="31" t="s">
        <v>200</v>
      </c>
      <c r="G34" s="135" t="s">
        <v>201</v>
      </c>
      <c r="H34" s="160"/>
    </row>
    <row r="35" spans="1:8" ht="12" customHeight="1" x14ac:dyDescent="0.25">
      <c r="A35" s="62"/>
      <c r="B35" s="31"/>
      <c r="G35" s="135"/>
      <c r="H35" s="161" t="s">
        <v>46</v>
      </c>
    </row>
    <row r="36" spans="1:8" ht="15.9" customHeight="1" x14ac:dyDescent="0.3">
      <c r="A36" s="62" t="s">
        <v>46</v>
      </c>
      <c r="B36" s="31"/>
      <c r="C36" s="31" t="s">
        <v>202</v>
      </c>
      <c r="G36" s="135" t="s">
        <v>203</v>
      </c>
      <c r="H36" s="160"/>
    </row>
    <row r="37" spans="1:8" ht="12" customHeight="1" x14ac:dyDescent="0.3">
      <c r="A37" s="62"/>
      <c r="B37" s="31"/>
      <c r="G37" s="135"/>
      <c r="H37" s="85"/>
    </row>
    <row r="38" spans="1:8" ht="15.9" customHeight="1" x14ac:dyDescent="0.3">
      <c r="A38" s="62" t="s">
        <v>46</v>
      </c>
      <c r="B38" s="31" t="s">
        <v>46</v>
      </c>
      <c r="C38" s="31" t="s">
        <v>204</v>
      </c>
      <c r="F38" s="108"/>
      <c r="G38" s="135" t="s">
        <v>205</v>
      </c>
      <c r="H38" s="86">
        <f>ROUND((+H34+H36), 0)</f>
        <v>0</v>
      </c>
    </row>
    <row r="39" spans="1:8" ht="12" customHeight="1" x14ac:dyDescent="0.3">
      <c r="A39" s="62"/>
      <c r="B39" s="31"/>
      <c r="E39" s="42"/>
      <c r="F39" s="42"/>
      <c r="G39" s="135"/>
      <c r="H39" s="87"/>
    </row>
    <row r="40" spans="1:8" ht="15.9" customHeight="1" x14ac:dyDescent="0.3">
      <c r="A40" s="62"/>
      <c r="B40" s="31" t="s">
        <v>206</v>
      </c>
      <c r="C40" s="31" t="s">
        <v>207</v>
      </c>
      <c r="H40" s="88"/>
    </row>
    <row r="41" spans="1:8" ht="15.9" customHeight="1" x14ac:dyDescent="0.3">
      <c r="A41" s="62"/>
      <c r="B41" s="31" t="s">
        <v>208</v>
      </c>
      <c r="C41" s="31" t="s">
        <v>209</v>
      </c>
      <c r="G41" s="42" t="s">
        <v>210</v>
      </c>
      <c r="H41" s="19"/>
    </row>
    <row r="42" spans="1:8" s="2" customFormat="1" ht="12" customHeight="1" x14ac:dyDescent="0.3">
      <c r="A42" s="3"/>
      <c r="G42" s="4"/>
      <c r="H42" s="89"/>
    </row>
    <row r="43" spans="1:8" ht="15.9" customHeight="1" x14ac:dyDescent="0.3">
      <c r="A43" s="62"/>
      <c r="B43" s="31" t="s">
        <v>211</v>
      </c>
      <c r="C43" s="31" t="s">
        <v>577</v>
      </c>
      <c r="G43" s="42" t="s">
        <v>212</v>
      </c>
      <c r="H43" s="19"/>
    </row>
    <row r="44" spans="1:8" ht="12" customHeight="1" x14ac:dyDescent="0.3">
      <c r="A44" s="62"/>
      <c r="B44" s="79"/>
      <c r="H44" s="89"/>
    </row>
    <row r="45" spans="1:8" ht="15.9" customHeight="1" x14ac:dyDescent="0.3">
      <c r="B45" s="31" t="s">
        <v>213</v>
      </c>
      <c r="C45" s="31" t="s">
        <v>214</v>
      </c>
      <c r="G45" s="42" t="s">
        <v>215</v>
      </c>
      <c r="H45" s="19"/>
    </row>
    <row r="46" spans="1:8" ht="12" customHeight="1" x14ac:dyDescent="0.3">
      <c r="A46" s="62"/>
      <c r="B46" s="31"/>
      <c r="G46" s="108"/>
      <c r="H46" s="55"/>
    </row>
    <row r="47" spans="1:8" ht="15.9" customHeight="1" x14ac:dyDescent="0.3">
      <c r="A47" s="62"/>
      <c r="B47" s="31" t="s">
        <v>216</v>
      </c>
      <c r="C47" s="31" t="s">
        <v>217</v>
      </c>
      <c r="G47" s="42" t="s">
        <v>218</v>
      </c>
      <c r="H47" s="19"/>
    </row>
    <row r="48" spans="1:8" s="91" customFormat="1" ht="12" customHeight="1" x14ac:dyDescent="0.3">
      <c r="A48" s="90"/>
      <c r="B48" s="79"/>
      <c r="C48" s="31"/>
      <c r="G48" s="92"/>
      <c r="H48" s="93"/>
    </row>
    <row r="49" spans="1:10" ht="15.9" customHeight="1" x14ac:dyDescent="0.3">
      <c r="B49" s="135" t="s">
        <v>219</v>
      </c>
      <c r="C49" s="31" t="s">
        <v>220</v>
      </c>
      <c r="G49" s="64" t="s">
        <v>221</v>
      </c>
      <c r="H49" s="19"/>
    </row>
    <row r="50" spans="1:10" ht="12" customHeight="1" x14ac:dyDescent="0.3">
      <c r="B50" s="42"/>
      <c r="H50" s="55"/>
    </row>
    <row r="51" spans="1:10" s="91" customFormat="1" ht="15.9" customHeight="1" x14ac:dyDescent="0.3">
      <c r="A51" s="90"/>
      <c r="B51" s="31" t="s">
        <v>222</v>
      </c>
      <c r="C51" s="31" t="s">
        <v>223</v>
      </c>
      <c r="G51" s="42" t="s">
        <v>224</v>
      </c>
      <c r="H51" s="19"/>
    </row>
    <row r="52" spans="1:10" s="91" customFormat="1" ht="15.9" customHeight="1" x14ac:dyDescent="0.25">
      <c r="A52" s="90"/>
      <c r="B52" s="79"/>
      <c r="C52" s="162"/>
      <c r="D52" s="163"/>
      <c r="E52" s="163"/>
      <c r="F52" s="163"/>
    </row>
    <row r="53" spans="1:10" s="91" customFormat="1" ht="15.9" customHeight="1" x14ac:dyDescent="0.3">
      <c r="A53" s="90"/>
      <c r="B53" s="79"/>
      <c r="C53" s="31"/>
      <c r="G53" s="94"/>
      <c r="H53" s="93"/>
    </row>
    <row r="54" spans="1:10" s="91" customFormat="1" ht="15.9" customHeight="1" x14ac:dyDescent="0.3">
      <c r="A54" s="90"/>
      <c r="B54" s="79"/>
      <c r="C54" s="31"/>
      <c r="G54" s="42"/>
      <c r="H54" s="55"/>
    </row>
    <row r="55" spans="1:10" s="91" customFormat="1" ht="15.9" customHeight="1" x14ac:dyDescent="0.3">
      <c r="A55" s="506" t="s">
        <v>225</v>
      </c>
      <c r="B55" s="506"/>
      <c r="C55" s="506"/>
      <c r="D55" s="506"/>
      <c r="E55" s="506"/>
      <c r="F55" s="506"/>
      <c r="G55" s="506"/>
      <c r="H55" s="506"/>
      <c r="I55" s="506"/>
      <c r="J55" s="55"/>
    </row>
    <row r="56" spans="1:10" s="91" customFormat="1" ht="15.9" customHeight="1" x14ac:dyDescent="0.3">
      <c r="A56" s="31"/>
      <c r="B56" s="11"/>
      <c r="C56" s="31"/>
      <c r="D56" s="31"/>
      <c r="E56" s="31"/>
      <c r="F56" s="31"/>
      <c r="G56" s="42"/>
      <c r="H56" s="39"/>
      <c r="I56" s="31"/>
    </row>
    <row r="57" spans="1:10" ht="15.9" customHeight="1" x14ac:dyDescent="0.3">
      <c r="B57" s="31"/>
      <c r="G57" s="31"/>
    </row>
    <row r="69" spans="1:12" ht="15.9" customHeight="1" x14ac:dyDescent="0.3">
      <c r="A69" s="91"/>
      <c r="B69" s="95"/>
      <c r="C69" s="91"/>
      <c r="D69" s="91"/>
      <c r="E69" s="91"/>
      <c r="F69" s="91"/>
      <c r="G69" s="91"/>
      <c r="H69" s="96"/>
      <c r="I69" s="91"/>
    </row>
    <row r="70" spans="1:12" ht="15.9" customHeight="1" x14ac:dyDescent="0.3">
      <c r="A70" s="91"/>
      <c r="B70" s="95"/>
      <c r="C70" s="91"/>
      <c r="D70" s="91"/>
      <c r="E70" s="91"/>
      <c r="F70" s="91"/>
      <c r="G70" s="91"/>
      <c r="H70" s="96"/>
      <c r="I70" s="91"/>
    </row>
    <row r="71" spans="1:12" ht="15.9" customHeight="1" x14ac:dyDescent="0.3">
      <c r="A71" s="91"/>
      <c r="B71" s="95"/>
      <c r="C71" s="91"/>
      <c r="D71" s="91"/>
      <c r="E71" s="91"/>
      <c r="F71" s="91"/>
      <c r="G71" s="91"/>
      <c r="H71" s="96"/>
      <c r="I71" s="91"/>
      <c r="J71" s="91"/>
      <c r="K71" s="91"/>
      <c r="L71" s="91"/>
    </row>
    <row r="72" spans="1:12" ht="15.9" customHeight="1" x14ac:dyDescent="0.3">
      <c r="J72" s="91"/>
      <c r="K72" s="91"/>
      <c r="L72" s="91"/>
    </row>
    <row r="73" spans="1:12" ht="15.9" customHeight="1" x14ac:dyDescent="0.3">
      <c r="A73" s="91"/>
      <c r="B73" s="95"/>
      <c r="C73" s="91"/>
      <c r="D73" s="91"/>
      <c r="E73" s="91"/>
      <c r="F73" s="91"/>
      <c r="G73" s="91"/>
      <c r="H73" s="96"/>
      <c r="I73" s="91"/>
      <c r="J73" s="91"/>
      <c r="K73" s="91"/>
      <c r="L73" s="91"/>
    </row>
    <row r="74" spans="1:12" ht="15.9" customHeight="1" x14ac:dyDescent="0.3">
      <c r="A74" s="91"/>
      <c r="B74" s="97"/>
      <c r="C74" s="91"/>
      <c r="D74" s="91"/>
      <c r="E74" s="91"/>
      <c r="F74" s="91"/>
      <c r="G74" s="91"/>
      <c r="H74" s="96"/>
      <c r="I74" s="91"/>
    </row>
    <row r="75" spans="1:12" ht="15.9" customHeight="1" x14ac:dyDescent="0.3">
      <c r="J75" s="91"/>
      <c r="K75" s="91"/>
      <c r="L75" s="91"/>
    </row>
    <row r="76" spans="1:12" ht="15.9" customHeight="1" x14ac:dyDescent="0.3">
      <c r="A76" s="91"/>
      <c r="B76" s="97"/>
      <c r="C76" s="91"/>
      <c r="D76" s="91"/>
      <c r="E76" s="91"/>
      <c r="F76" s="91"/>
      <c r="G76" s="91"/>
      <c r="H76" s="96"/>
      <c r="I76" s="91"/>
      <c r="J76" s="91"/>
      <c r="K76" s="91"/>
      <c r="L76" s="91"/>
    </row>
    <row r="77" spans="1:12" ht="15.9" customHeight="1" x14ac:dyDescent="0.3">
      <c r="A77" s="91"/>
      <c r="B77" s="97"/>
      <c r="C77" s="91"/>
      <c r="D77" s="91"/>
      <c r="E77" s="91"/>
      <c r="F77" s="91"/>
      <c r="G77" s="91"/>
      <c r="H77" s="96"/>
      <c r="I77" s="91"/>
    </row>
    <row r="78" spans="1:12" ht="15.9" customHeight="1" x14ac:dyDescent="0.3">
      <c r="A78" s="91"/>
      <c r="B78" s="97"/>
      <c r="C78" s="91"/>
      <c r="D78" s="91"/>
      <c r="E78" s="91"/>
      <c r="F78" s="91"/>
      <c r="G78" s="91"/>
      <c r="H78" s="96"/>
      <c r="I78" s="91"/>
      <c r="J78" s="91"/>
      <c r="K78" s="91"/>
      <c r="L78" s="91"/>
    </row>
    <row r="79" spans="1:12" ht="15.9" customHeight="1" x14ac:dyDescent="0.3">
      <c r="A79" s="91"/>
      <c r="B79" s="97"/>
      <c r="C79" s="91"/>
      <c r="D79" s="91"/>
      <c r="E79" s="91"/>
      <c r="F79" s="91"/>
      <c r="G79" s="91"/>
      <c r="H79" s="96"/>
      <c r="I79" s="91"/>
      <c r="J79" s="91"/>
      <c r="K79" s="91"/>
      <c r="L79" s="91"/>
    </row>
    <row r="80" spans="1:12" ht="15.9" customHeight="1" x14ac:dyDescent="0.3">
      <c r="A80" s="91"/>
      <c r="B80" s="97"/>
      <c r="C80" s="91"/>
      <c r="D80" s="91"/>
      <c r="E80" s="91"/>
      <c r="F80" s="91"/>
      <c r="G80" s="91"/>
      <c r="H80" s="96"/>
      <c r="I80" s="91"/>
      <c r="J80" s="91"/>
      <c r="K80" s="91"/>
      <c r="L80" s="91"/>
    </row>
    <row r="81" spans="1:12" ht="15.9" customHeight="1" x14ac:dyDescent="0.3">
      <c r="A81" s="91"/>
      <c r="B81" s="97"/>
      <c r="C81" s="91"/>
      <c r="D81" s="91"/>
      <c r="E81" s="91"/>
      <c r="F81" s="91"/>
      <c r="G81" s="91"/>
      <c r="H81" s="96"/>
      <c r="I81" s="91"/>
      <c r="J81" s="91"/>
      <c r="K81" s="91"/>
      <c r="L81" s="91"/>
    </row>
    <row r="82" spans="1:12" ht="15.9" customHeight="1" x14ac:dyDescent="0.3">
      <c r="J82" s="91"/>
      <c r="K82" s="91"/>
      <c r="L82" s="91"/>
    </row>
    <row r="83" spans="1:12" ht="15.9" customHeight="1" x14ac:dyDescent="0.3">
      <c r="A83" s="91"/>
      <c r="B83" s="97"/>
      <c r="C83" s="91"/>
      <c r="D83" s="91"/>
      <c r="E83" s="91"/>
      <c r="F83" s="91"/>
      <c r="G83" s="92"/>
      <c r="H83" s="96"/>
      <c r="I83" s="91"/>
      <c r="J83" s="91"/>
      <c r="K83" s="91"/>
      <c r="L83" s="91"/>
    </row>
    <row r="85" spans="1:12" ht="15.9" customHeight="1" x14ac:dyDescent="0.3">
      <c r="B85" s="98" t="s">
        <v>46</v>
      </c>
      <c r="C85" s="98"/>
      <c r="D85" s="98"/>
      <c r="E85" s="98"/>
      <c r="F85" s="98"/>
      <c r="G85" s="98"/>
      <c r="H85" s="99"/>
      <c r="J85" s="91"/>
      <c r="K85" s="91"/>
      <c r="L85" s="91"/>
    </row>
    <row r="89" spans="1:12" ht="15.9" customHeight="1" x14ac:dyDescent="0.35">
      <c r="C89" s="110" t="s">
        <v>226</v>
      </c>
    </row>
    <row r="95" spans="1:12" s="91" customFormat="1" ht="15.9" customHeight="1" x14ac:dyDescent="0.3">
      <c r="A95" s="31"/>
      <c r="B95" s="11"/>
      <c r="C95" s="31"/>
      <c r="D95" s="31"/>
      <c r="E95" s="31"/>
      <c r="F95" s="31"/>
      <c r="G95" s="42"/>
      <c r="H95" s="39"/>
      <c r="I95" s="31"/>
      <c r="J95" s="31"/>
      <c r="K95" s="31"/>
      <c r="L95" s="31"/>
    </row>
    <row r="96" spans="1:12" s="91" customFormat="1" ht="15.9" customHeight="1" x14ac:dyDescent="0.3">
      <c r="A96" s="31"/>
      <c r="B96" s="11"/>
      <c r="C96" s="31"/>
      <c r="D96" s="31"/>
      <c r="E96" s="31"/>
      <c r="F96" s="31"/>
      <c r="G96" s="42"/>
      <c r="H96" s="39"/>
      <c r="I96" s="31"/>
      <c r="J96" s="31"/>
      <c r="K96" s="31"/>
      <c r="L96" s="31"/>
    </row>
    <row r="97" spans="1:12" s="91" customFormat="1" ht="15.9" customHeight="1" x14ac:dyDescent="0.3">
      <c r="A97" s="31"/>
      <c r="B97" s="11"/>
      <c r="C97" s="31"/>
      <c r="D97" s="31"/>
      <c r="E97" s="31"/>
      <c r="F97" s="31"/>
      <c r="G97" s="42"/>
      <c r="H97" s="39"/>
      <c r="I97" s="31"/>
      <c r="J97" s="31"/>
      <c r="K97" s="31"/>
      <c r="L97" s="31"/>
    </row>
    <row r="99" spans="1:12" s="91" customFormat="1" ht="15.9" customHeight="1" x14ac:dyDescent="0.3">
      <c r="A99" s="31"/>
      <c r="B99" s="11"/>
      <c r="C99" s="31"/>
      <c r="D99" s="31"/>
      <c r="E99" s="31"/>
      <c r="F99" s="31"/>
      <c r="G99" s="42"/>
      <c r="H99" s="39"/>
      <c r="I99" s="31"/>
      <c r="J99" s="31"/>
      <c r="K99" s="31"/>
      <c r="L99" s="31"/>
    </row>
    <row r="100" spans="1:12" s="91" customFormat="1" ht="15.9" customHeight="1" x14ac:dyDescent="0.3">
      <c r="A100" s="31"/>
      <c r="B100" s="11"/>
      <c r="C100" s="31"/>
      <c r="D100" s="31"/>
      <c r="E100" s="31"/>
      <c r="F100" s="31"/>
      <c r="G100" s="42"/>
      <c r="H100" s="39"/>
      <c r="I100" s="31"/>
      <c r="J100" s="31"/>
      <c r="K100" s="31"/>
      <c r="L100" s="31"/>
    </row>
    <row r="102" spans="1:12" s="91" customFormat="1" ht="15.9" customHeight="1" x14ac:dyDescent="0.3">
      <c r="A102" s="31"/>
      <c r="B102" s="11"/>
      <c r="C102" s="31"/>
      <c r="D102" s="31"/>
      <c r="E102" s="31"/>
      <c r="F102" s="31"/>
      <c r="G102" s="42"/>
      <c r="H102" s="39"/>
      <c r="I102" s="31"/>
      <c r="J102" s="31"/>
      <c r="K102" s="31"/>
      <c r="L102" s="31"/>
    </row>
    <row r="103" spans="1:12" s="91" customFormat="1" ht="15.9" customHeight="1" x14ac:dyDescent="0.3">
      <c r="A103" s="31"/>
      <c r="B103" s="11"/>
      <c r="C103" s="31"/>
      <c r="D103" s="31"/>
      <c r="E103" s="31"/>
      <c r="F103" s="31"/>
      <c r="G103" s="42"/>
      <c r="H103" s="39"/>
      <c r="I103" s="31"/>
      <c r="J103" s="31"/>
      <c r="K103" s="31"/>
      <c r="L103" s="31"/>
    </row>
    <row r="104" spans="1:12" s="91" customFormat="1" ht="15.9" customHeight="1" x14ac:dyDescent="0.3">
      <c r="A104" s="31"/>
      <c r="B104" s="11"/>
      <c r="C104" s="31"/>
      <c r="D104" s="31"/>
      <c r="E104" s="31"/>
      <c r="F104" s="31"/>
      <c r="G104" s="42"/>
      <c r="H104" s="39"/>
      <c r="I104" s="31"/>
      <c r="J104" s="31"/>
      <c r="K104" s="31"/>
      <c r="L104" s="31"/>
    </row>
    <row r="105" spans="1:12" s="91" customFormat="1" ht="15.9" customHeight="1" x14ac:dyDescent="0.3">
      <c r="A105" s="31"/>
      <c r="B105" s="11"/>
      <c r="C105" s="31"/>
      <c r="D105" s="31"/>
      <c r="E105" s="31"/>
      <c r="F105" s="31"/>
      <c r="G105" s="42"/>
      <c r="H105" s="39"/>
      <c r="I105" s="31"/>
      <c r="J105" s="31"/>
      <c r="K105" s="31"/>
      <c r="L105" s="31"/>
    </row>
    <row r="106" spans="1:12" s="91" customFormat="1" ht="15.9" customHeight="1" x14ac:dyDescent="0.3">
      <c r="A106" s="31"/>
      <c r="B106" s="11"/>
      <c r="C106" s="31"/>
      <c r="D106" s="31"/>
      <c r="E106" s="31"/>
      <c r="F106" s="31"/>
      <c r="G106" s="42"/>
      <c r="H106" s="39"/>
      <c r="I106" s="31"/>
      <c r="J106" s="31"/>
      <c r="K106" s="31"/>
      <c r="L106" s="31"/>
    </row>
    <row r="107" spans="1:12" s="91" customFormat="1" ht="15.9" customHeight="1" x14ac:dyDescent="0.3">
      <c r="A107" s="31"/>
      <c r="B107" s="11"/>
      <c r="C107" s="31"/>
      <c r="D107" s="31"/>
      <c r="E107" s="31"/>
      <c r="F107" s="31"/>
      <c r="G107" s="42"/>
      <c r="H107" s="39"/>
      <c r="I107" s="31"/>
      <c r="J107" s="31"/>
      <c r="K107" s="31"/>
      <c r="L107" s="31"/>
    </row>
    <row r="109" spans="1:12" s="91" customFormat="1" ht="15.9" customHeight="1" x14ac:dyDescent="0.3">
      <c r="A109" s="31"/>
      <c r="B109" s="11"/>
      <c r="C109" s="31"/>
      <c r="D109" s="31"/>
      <c r="E109" s="31"/>
      <c r="F109" s="31"/>
      <c r="G109" s="42"/>
      <c r="H109" s="39"/>
      <c r="I109" s="31"/>
      <c r="J109" s="31"/>
      <c r="K109" s="31"/>
      <c r="L109" s="31"/>
    </row>
  </sheetData>
  <sheetProtection algorithmName="SHA-512" hashValue="MKzbS77k1ZmCvLZMxJZnX0vrTX4OKzeC37zVUKuCynFZBzhwFx74Y2iJX9MLjDujryf0NYNziWCyjnCoRA1cmA==" saltValue="UNnBtQruaIQUIchg6HsT8w==" spinCount="100000" sheet="1" objects="1" scenarios="1" selectLockedCells="1"/>
  <customSheetViews>
    <customSheetView guid="{E013CE77-DF72-43BB-9C85-14CA2AC28BF4}" showGridLines="0" hiddenRows="1" topLeftCell="A22">
      <selection activeCell="K34" sqref="K34"/>
      <pageMargins left="0" right="0" top="0" bottom="0" header="0" footer="0"/>
      <printOptions horizontalCentered="1" verticalCentered="1"/>
      <pageSetup scale="90" orientation="portrait" r:id="rId1"/>
      <headerFooter alignWithMargins="0"/>
    </customSheetView>
  </customSheetViews>
  <mergeCells count="9">
    <mergeCell ref="A55:I55"/>
    <mergeCell ref="A1:H1"/>
    <mergeCell ref="A30:H30"/>
    <mergeCell ref="A31:H31"/>
    <mergeCell ref="B32:H32"/>
    <mergeCell ref="A13:H13"/>
    <mergeCell ref="A14:H14"/>
    <mergeCell ref="A5:H5"/>
    <mergeCell ref="D3:G3"/>
  </mergeCells>
  <phoneticPr fontId="9" type="noConversion"/>
  <printOptions horizontalCentered="1" verticalCentered="1"/>
  <pageMargins left="0.3" right="0.3" top="0.3" bottom="0.3" header="0.5" footer="0.5"/>
  <pageSetup scale="9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M93"/>
  <sheetViews>
    <sheetView showGridLines="0" zoomScaleNormal="100" zoomScaleSheetLayoutView="100" workbookViewId="0">
      <selection activeCell="J53" sqref="J53"/>
    </sheetView>
  </sheetViews>
  <sheetFormatPr defaultColWidth="9.109375" defaultRowHeight="15.9" customHeight="1" x14ac:dyDescent="0.3"/>
  <cols>
    <col min="1" max="1" width="3.109375" style="31" customWidth="1"/>
    <col min="2" max="2" width="2.109375" style="42" customWidth="1"/>
    <col min="3" max="3" width="9.109375" style="31"/>
    <col min="4" max="4" width="11.109375" style="31" customWidth="1"/>
    <col min="5" max="5" width="13.109375" style="31" customWidth="1"/>
    <col min="6" max="6" width="9.6640625" style="31" customWidth="1"/>
    <col min="7" max="7" width="11.5546875" style="31" customWidth="1"/>
    <col min="8" max="8" width="18" style="31" customWidth="1"/>
    <col min="9" max="9" width="5.44140625" style="31" customWidth="1"/>
    <col min="10" max="10" width="24.6640625" style="39" customWidth="1"/>
    <col min="11" max="11" width="9.109375" style="31" hidden="1" customWidth="1"/>
    <col min="12" max="12" width="1" style="31" customWidth="1"/>
    <col min="13" max="16384" width="9.109375" style="31"/>
  </cols>
  <sheetData>
    <row r="1" spans="1:12" ht="15.9" customHeight="1" x14ac:dyDescent="0.25">
      <c r="A1" s="460" t="str">
        <f>"MAINE REVENUE SERVICES -" &amp;TEXT(COVER!A3," #### ") &amp;"MUNICIPAL VALUATION RETURN"</f>
        <v>MAINE REVENUE SERVICES - 2025 MUNICIPAL VALUATION RETURN</v>
      </c>
      <c r="B1" s="460"/>
      <c r="C1" s="460"/>
      <c r="D1" s="460"/>
      <c r="E1" s="460"/>
      <c r="F1" s="460"/>
      <c r="G1" s="460"/>
      <c r="H1" s="460"/>
      <c r="I1" s="460"/>
      <c r="J1" s="460"/>
    </row>
    <row r="2" spans="1:12" ht="12" customHeight="1" x14ac:dyDescent="0.3">
      <c r="A2" s="32"/>
      <c r="B2" s="305"/>
      <c r="C2" s="32"/>
      <c r="D2" s="32"/>
      <c r="E2" s="32"/>
      <c r="F2" s="32"/>
      <c r="G2" s="32"/>
    </row>
    <row r="3" spans="1:12" ht="15.9" customHeight="1" x14ac:dyDescent="0.3">
      <c r="D3" s="31" t="s">
        <v>63</v>
      </c>
      <c r="E3" s="472">
        <f>'page 1'!F7</f>
        <v>0</v>
      </c>
      <c r="F3" s="472"/>
      <c r="G3" s="472"/>
      <c r="H3" s="472"/>
    </row>
    <row r="4" spans="1:12" ht="6.75" customHeight="1" thickBot="1" x14ac:dyDescent="0.35">
      <c r="A4" s="125"/>
      <c r="B4" s="133"/>
      <c r="C4" s="125"/>
      <c r="D4" s="125"/>
      <c r="E4" s="125"/>
      <c r="F4" s="125"/>
      <c r="G4" s="133"/>
      <c r="H4" s="125"/>
      <c r="I4" s="125"/>
      <c r="J4" s="60"/>
      <c r="K4" s="125"/>
      <c r="L4" s="125"/>
    </row>
    <row r="5" spans="1:12" ht="15.9" customHeight="1" x14ac:dyDescent="0.25">
      <c r="A5" s="505" t="s">
        <v>227</v>
      </c>
      <c r="B5" s="508"/>
      <c r="C5" s="508"/>
      <c r="D5" s="508"/>
      <c r="E5" s="508"/>
      <c r="F5" s="508"/>
      <c r="G5" s="508"/>
      <c r="H5" s="508"/>
      <c r="I5" s="508"/>
      <c r="J5" s="471"/>
    </row>
    <row r="6" spans="1:12" ht="12" customHeight="1" x14ac:dyDescent="0.3">
      <c r="A6" s="32"/>
      <c r="H6" s="42"/>
      <c r="I6" s="136"/>
      <c r="J6" s="33"/>
    </row>
    <row r="7" spans="1:12" ht="15.9" customHeight="1" x14ac:dyDescent="0.3">
      <c r="A7" s="62" t="s">
        <v>197</v>
      </c>
      <c r="B7" s="31" t="s">
        <v>228</v>
      </c>
      <c r="C7" s="31" t="s">
        <v>229</v>
      </c>
      <c r="I7" s="42" t="s">
        <v>230</v>
      </c>
      <c r="J7" s="19"/>
    </row>
    <row r="8" spans="1:12" ht="12" customHeight="1" x14ac:dyDescent="0.3">
      <c r="A8" s="32"/>
      <c r="B8" s="97"/>
      <c r="I8" s="42"/>
      <c r="J8" s="55"/>
      <c r="K8" s="11"/>
    </row>
    <row r="9" spans="1:12" ht="15.9" customHeight="1" x14ac:dyDescent="0.3">
      <c r="A9" s="32"/>
      <c r="B9" s="11" t="s">
        <v>231</v>
      </c>
      <c r="C9" s="31" t="s">
        <v>232</v>
      </c>
      <c r="I9" s="42" t="s">
        <v>233</v>
      </c>
      <c r="J9" s="19"/>
      <c r="K9" s="11"/>
    </row>
    <row r="10" spans="1:12" ht="12" customHeight="1" x14ac:dyDescent="0.3">
      <c r="A10" s="32"/>
      <c r="B10" s="11"/>
      <c r="I10" s="42"/>
      <c r="J10" s="55"/>
      <c r="K10" s="11"/>
    </row>
    <row r="11" spans="1:12" ht="12" customHeight="1" x14ac:dyDescent="0.3">
      <c r="B11" s="11" t="s">
        <v>234</v>
      </c>
      <c r="C11" s="31" t="s">
        <v>235</v>
      </c>
      <c r="G11" s="108"/>
      <c r="I11" s="11"/>
      <c r="J11" s="33"/>
    </row>
    <row r="12" spans="1:12" ht="6.75" customHeight="1" x14ac:dyDescent="0.3">
      <c r="B12" s="295"/>
      <c r="I12" s="42"/>
      <c r="J12" s="100"/>
    </row>
    <row r="13" spans="1:12" ht="15.9" customHeight="1" x14ac:dyDescent="0.3">
      <c r="B13" s="295"/>
      <c r="C13" s="31" t="s">
        <v>236</v>
      </c>
      <c r="I13" s="42" t="s">
        <v>237</v>
      </c>
      <c r="J13" s="19"/>
    </row>
    <row r="14" spans="1:12" ht="12" customHeight="1" x14ac:dyDescent="0.3">
      <c r="B14" s="295"/>
      <c r="I14" s="42"/>
      <c r="J14" s="100"/>
    </row>
    <row r="15" spans="1:12" ht="12" customHeight="1" x14ac:dyDescent="0.3">
      <c r="B15" s="295"/>
      <c r="C15" s="31" t="s">
        <v>238</v>
      </c>
      <c r="I15" s="42"/>
      <c r="J15" s="100"/>
    </row>
    <row r="16" spans="1:12" ht="15.9" customHeight="1" x14ac:dyDescent="0.3">
      <c r="B16" s="295"/>
      <c r="C16" s="31" t="s">
        <v>239</v>
      </c>
      <c r="I16" s="42" t="s">
        <v>240</v>
      </c>
      <c r="J16" s="19"/>
    </row>
    <row r="17" spans="1:10" ht="12" customHeight="1" x14ac:dyDescent="0.3">
      <c r="A17" s="32"/>
      <c r="B17" s="11"/>
      <c r="C17" s="11"/>
      <c r="D17" s="11"/>
      <c r="E17" s="11"/>
      <c r="F17" s="11"/>
      <c r="G17" s="11"/>
      <c r="H17" s="11"/>
      <c r="I17" s="11"/>
      <c r="J17" s="33"/>
    </row>
    <row r="18" spans="1:10" ht="12" customHeight="1" x14ac:dyDescent="0.3">
      <c r="B18" s="42" t="s">
        <v>241</v>
      </c>
      <c r="C18" s="31" t="s">
        <v>242</v>
      </c>
    </row>
    <row r="19" spans="1:10" ht="15.9" customHeight="1" x14ac:dyDescent="0.3">
      <c r="C19" s="31" t="s">
        <v>243</v>
      </c>
      <c r="I19" s="42" t="s">
        <v>244</v>
      </c>
      <c r="J19" s="19"/>
    </row>
    <row r="20" spans="1:10" ht="12" customHeight="1" x14ac:dyDescent="0.3">
      <c r="I20" s="42"/>
      <c r="J20" s="222"/>
    </row>
    <row r="21" spans="1:10" ht="15.9" customHeight="1" x14ac:dyDescent="0.3">
      <c r="B21" s="135"/>
      <c r="C21" s="31" t="s">
        <v>245</v>
      </c>
      <c r="I21" s="42" t="s">
        <v>246</v>
      </c>
      <c r="J21" s="19"/>
    </row>
    <row r="22" spans="1:10" ht="12" customHeight="1" x14ac:dyDescent="0.3">
      <c r="B22" s="135"/>
    </row>
    <row r="23" spans="1:10" ht="12" customHeight="1" x14ac:dyDescent="0.3">
      <c r="B23" s="42" t="s">
        <v>247</v>
      </c>
      <c r="C23" s="31" t="s">
        <v>248</v>
      </c>
      <c r="J23" s="223"/>
    </row>
    <row r="24" spans="1:10" ht="15.9" customHeight="1" x14ac:dyDescent="0.3">
      <c r="C24" s="31" t="s">
        <v>249</v>
      </c>
      <c r="I24" s="42" t="s">
        <v>250</v>
      </c>
      <c r="J24" s="307"/>
    </row>
    <row r="25" spans="1:10" ht="12" customHeight="1" x14ac:dyDescent="0.3">
      <c r="G25" s="42"/>
      <c r="J25" s="84"/>
    </row>
    <row r="26" spans="1:10" ht="15.9" customHeight="1" x14ac:dyDescent="0.3">
      <c r="C26" s="31" t="s">
        <v>251</v>
      </c>
      <c r="I26" s="42" t="s">
        <v>252</v>
      </c>
      <c r="J26" s="19"/>
    </row>
    <row r="27" spans="1:10" ht="12" customHeight="1" x14ac:dyDescent="0.3">
      <c r="G27" s="42"/>
      <c r="J27" s="83"/>
    </row>
    <row r="28" spans="1:10" ht="15.9" customHeight="1" x14ac:dyDescent="0.3">
      <c r="C28" s="31" t="s">
        <v>253</v>
      </c>
      <c r="I28" s="42" t="s">
        <v>254</v>
      </c>
      <c r="J28" s="19"/>
    </row>
    <row r="29" spans="1:10" ht="12" customHeight="1" x14ac:dyDescent="0.3">
      <c r="J29" s="44"/>
    </row>
    <row r="30" spans="1:10" s="91" customFormat="1" ht="15.9" customHeight="1" x14ac:dyDescent="0.3">
      <c r="A30" s="31"/>
      <c r="B30" s="42"/>
      <c r="C30" s="31" t="s">
        <v>255</v>
      </c>
      <c r="D30" s="31"/>
      <c r="E30" s="31"/>
      <c r="F30" s="31"/>
      <c r="G30" s="31"/>
      <c r="H30" s="31"/>
      <c r="I30" s="42" t="s">
        <v>256</v>
      </c>
      <c r="J30" s="19"/>
    </row>
    <row r="31" spans="1:10" ht="12" customHeight="1" x14ac:dyDescent="0.3">
      <c r="A31" s="91"/>
      <c r="B31" s="92"/>
      <c r="C31" s="91"/>
      <c r="D31" s="91"/>
      <c r="E31" s="91"/>
      <c r="F31" s="91"/>
      <c r="G31" s="97"/>
      <c r="H31" s="101"/>
      <c r="I31" s="91"/>
      <c r="J31" s="102"/>
    </row>
    <row r="32" spans="1:10" ht="15.9" customHeight="1" x14ac:dyDescent="0.3">
      <c r="A32" s="62"/>
      <c r="B32" s="31"/>
      <c r="C32" s="31" t="s">
        <v>257</v>
      </c>
      <c r="I32" s="42" t="s">
        <v>258</v>
      </c>
      <c r="J32" s="86">
        <f>ROUND((+J26+J30),0)</f>
        <v>0</v>
      </c>
    </row>
    <row r="33" spans="1:10" ht="12" customHeight="1" x14ac:dyDescent="0.3">
      <c r="G33" s="11"/>
      <c r="H33" s="137"/>
      <c r="J33" s="44"/>
    </row>
    <row r="34" spans="1:10" ht="12" customHeight="1" x14ac:dyDescent="0.3">
      <c r="B34" s="135" t="s">
        <v>259</v>
      </c>
      <c r="C34" s="108" t="s">
        <v>260</v>
      </c>
      <c r="J34" s="44"/>
    </row>
    <row r="35" spans="1:10" ht="15.9" customHeight="1" x14ac:dyDescent="0.3">
      <c r="B35" s="135"/>
      <c r="C35" s="31" t="s">
        <v>261</v>
      </c>
      <c r="I35" s="42" t="s">
        <v>262</v>
      </c>
      <c r="J35" s="19"/>
    </row>
    <row r="36" spans="1:10" ht="12" customHeight="1" x14ac:dyDescent="0.3">
      <c r="B36" s="135"/>
      <c r="C36" s="79"/>
      <c r="G36" s="11"/>
      <c r="H36" s="131"/>
    </row>
    <row r="37" spans="1:10" ht="12" customHeight="1" x14ac:dyDescent="0.3">
      <c r="B37" s="135" t="s">
        <v>263</v>
      </c>
      <c r="C37" s="31" t="s">
        <v>264</v>
      </c>
    </row>
    <row r="38" spans="1:10" ht="12" customHeight="1" x14ac:dyDescent="0.3">
      <c r="B38" s="135"/>
      <c r="C38" s="31" t="s">
        <v>265</v>
      </c>
      <c r="G38" s="11"/>
    </row>
    <row r="39" spans="1:10" ht="12" customHeight="1" x14ac:dyDescent="0.3">
      <c r="B39" s="135"/>
      <c r="C39" s="31" t="s">
        <v>266</v>
      </c>
      <c r="G39" s="11"/>
    </row>
    <row r="40" spans="1:10" ht="15.9" customHeight="1" x14ac:dyDescent="0.3">
      <c r="B40" s="135"/>
      <c r="C40" s="31" t="s">
        <v>267</v>
      </c>
      <c r="I40" s="64" t="s">
        <v>268</v>
      </c>
      <c r="J40" s="19"/>
    </row>
    <row r="41" spans="1:10" ht="12" customHeight="1" x14ac:dyDescent="0.3">
      <c r="B41" s="135"/>
      <c r="C41" s="138" t="s">
        <v>269</v>
      </c>
    </row>
    <row r="42" spans="1:10" s="91" customFormat="1" ht="6.75" customHeight="1" x14ac:dyDescent="0.3">
      <c r="A42" s="31"/>
      <c r="B42" s="135"/>
      <c r="C42" s="39"/>
      <c r="D42" s="31"/>
      <c r="E42" s="31"/>
      <c r="F42" s="31"/>
      <c r="G42" s="31"/>
      <c r="H42" s="31"/>
      <c r="I42" s="31"/>
      <c r="J42" s="44"/>
    </row>
    <row r="43" spans="1:10" s="91" customFormat="1" ht="12" customHeight="1" x14ac:dyDescent="0.3">
      <c r="B43" s="135" t="s">
        <v>270</v>
      </c>
      <c r="C43" s="31" t="s">
        <v>271</v>
      </c>
      <c r="D43" s="31"/>
      <c r="E43" s="31"/>
      <c r="F43" s="79"/>
      <c r="G43" s="295"/>
      <c r="H43" s="131"/>
      <c r="I43" s="31"/>
      <c r="J43" s="63"/>
    </row>
    <row r="44" spans="1:10" s="91" customFormat="1" ht="15.9" customHeight="1" x14ac:dyDescent="0.3">
      <c r="B44" s="103"/>
      <c r="C44" s="108" t="s">
        <v>272</v>
      </c>
      <c r="F44" s="104"/>
      <c r="G44" s="97"/>
      <c r="H44" s="101"/>
      <c r="I44" s="64" t="s">
        <v>273</v>
      </c>
      <c r="J44" s="19"/>
    </row>
    <row r="45" spans="1:10" s="91" customFormat="1" ht="12" customHeight="1" x14ac:dyDescent="0.3">
      <c r="B45" s="103"/>
      <c r="G45" s="97"/>
      <c r="H45" s="101"/>
      <c r="J45" s="102"/>
    </row>
    <row r="46" spans="1:10" s="91" customFormat="1" ht="12" customHeight="1" x14ac:dyDescent="0.3">
      <c r="B46" s="135" t="s">
        <v>274</v>
      </c>
      <c r="C46" s="31" t="s">
        <v>275</v>
      </c>
      <c r="D46" s="94"/>
      <c r="G46" s="97"/>
      <c r="H46" s="101"/>
      <c r="J46" s="105"/>
    </row>
    <row r="47" spans="1:10" s="91" customFormat="1" ht="15.9" customHeight="1" x14ac:dyDescent="0.3">
      <c r="B47" s="92"/>
      <c r="C47" s="31" t="s">
        <v>276</v>
      </c>
      <c r="G47" s="95"/>
      <c r="H47" s="101"/>
      <c r="I47" s="64" t="s">
        <v>277</v>
      </c>
      <c r="J47" s="19"/>
    </row>
    <row r="48" spans="1:10" ht="12" customHeight="1" x14ac:dyDescent="0.3">
      <c r="G48" s="42"/>
      <c r="I48" s="91"/>
      <c r="J48" s="102"/>
    </row>
    <row r="49" spans="1:13" s="91" customFormat="1" ht="12" customHeight="1" x14ac:dyDescent="0.3">
      <c r="B49" s="135" t="s">
        <v>278</v>
      </c>
      <c r="C49" s="31" t="s">
        <v>279</v>
      </c>
      <c r="D49" s="106"/>
      <c r="E49" s="106"/>
      <c r="F49" s="106"/>
      <c r="G49" s="97"/>
      <c r="H49" s="101"/>
      <c r="I49" s="64" t="s">
        <v>280</v>
      </c>
      <c r="J49" s="19"/>
    </row>
    <row r="50" spans="1:13" ht="12" customHeight="1" x14ac:dyDescent="0.3">
      <c r="A50" s="91"/>
      <c r="B50" s="92"/>
      <c r="C50" s="108"/>
      <c r="D50" s="11"/>
      <c r="E50" s="91"/>
      <c r="F50" s="107"/>
      <c r="G50" s="97"/>
      <c r="H50" s="91"/>
      <c r="I50" s="91"/>
      <c r="J50" s="105"/>
    </row>
    <row r="51" spans="1:13" ht="15.9" customHeight="1" x14ac:dyDescent="0.3">
      <c r="B51" s="42" t="s">
        <v>281</v>
      </c>
      <c r="C51" s="31" t="s">
        <v>282</v>
      </c>
      <c r="I51" s="64" t="s">
        <v>283</v>
      </c>
      <c r="J51" s="19"/>
      <c r="L51" s="132"/>
    </row>
    <row r="52" spans="1:13" ht="12" customHeight="1" x14ac:dyDescent="0.3">
      <c r="K52" s="109"/>
      <c r="M52" s="139"/>
    </row>
    <row r="53" spans="1:13" ht="15.9" customHeight="1" x14ac:dyDescent="0.3">
      <c r="A53" s="32"/>
      <c r="B53" s="108" t="s">
        <v>284</v>
      </c>
      <c r="C53" s="108" t="s">
        <v>285</v>
      </c>
      <c r="D53" s="32"/>
      <c r="E53" s="32"/>
      <c r="F53" s="32"/>
      <c r="G53" s="32"/>
      <c r="H53" s="32"/>
      <c r="I53" s="64" t="s">
        <v>286</v>
      </c>
      <c r="J53" s="19"/>
      <c r="K53" s="32"/>
      <c r="M53" s="139"/>
    </row>
    <row r="54" spans="1:13" ht="12" customHeight="1" x14ac:dyDescent="0.25">
      <c r="A54" s="32"/>
      <c r="B54" s="32"/>
      <c r="C54" s="77" t="s">
        <v>287</v>
      </c>
      <c r="D54" s="32"/>
      <c r="E54" s="32"/>
      <c r="F54" s="32"/>
      <c r="G54" s="32"/>
      <c r="H54" s="32"/>
      <c r="J54" s="31"/>
    </row>
    <row r="55" spans="1:13" ht="12" customHeight="1" x14ac:dyDescent="0.3">
      <c r="A55" s="32"/>
      <c r="B55" s="32"/>
      <c r="C55" s="108"/>
      <c r="D55" s="32"/>
      <c r="E55" s="32"/>
      <c r="F55" s="32"/>
      <c r="G55" s="32"/>
      <c r="H55" s="32"/>
      <c r="I55" s="42"/>
      <c r="J55" s="221"/>
    </row>
    <row r="56" spans="1:13" ht="15.9" customHeight="1" x14ac:dyDescent="0.25">
      <c r="A56" s="506" t="s">
        <v>288</v>
      </c>
      <c r="B56" s="458"/>
      <c r="C56" s="458"/>
      <c r="D56" s="458"/>
      <c r="E56" s="458"/>
      <c r="F56" s="458"/>
      <c r="G56" s="458"/>
      <c r="H56" s="458"/>
      <c r="I56" s="458"/>
      <c r="J56" s="458"/>
    </row>
    <row r="59" spans="1:13" ht="15.9" customHeight="1" x14ac:dyDescent="0.3">
      <c r="B59" s="474"/>
      <c r="C59" s="507"/>
      <c r="D59" s="507"/>
      <c r="E59" s="507"/>
      <c r="F59" s="507"/>
      <c r="G59" s="507"/>
      <c r="H59" s="507"/>
      <c r="I59" s="507"/>
    </row>
    <row r="93" spans="4:4" ht="15.9" customHeight="1" x14ac:dyDescent="0.35">
      <c r="D93" s="110" t="s">
        <v>289</v>
      </c>
    </row>
  </sheetData>
  <sheetProtection algorithmName="SHA-512" hashValue="MlEvGMKPNsXZ+LYGrGWOSVuc5pECPTJgZN0Hybjw60NiXCnnHdmHBZv6eULemKTUiWu3QTAWCe2Xu4qEiCZLuA==" saltValue="67pAcucGoUUwh8bo/k2mGw==" spinCount="100000" sheet="1" objects="1" scenarios="1" selectLockedCells="1"/>
  <customSheetViews>
    <customSheetView guid="{E013CE77-DF72-43BB-9C85-14CA2AC28BF4}" showGridLines="0" hiddenColumns="1" topLeftCell="A22">
      <selection activeCell="G46" sqref="G46"/>
      <pageMargins left="0" right="0" top="0" bottom="0" header="0" footer="0"/>
      <pageSetup scale="90" orientation="portrait" r:id="rId1"/>
      <headerFooter alignWithMargins="0"/>
    </customSheetView>
  </customSheetViews>
  <mergeCells count="5">
    <mergeCell ref="B59:I59"/>
    <mergeCell ref="A1:J1"/>
    <mergeCell ref="E3:H3"/>
    <mergeCell ref="A5:J5"/>
    <mergeCell ref="A56:J56"/>
  </mergeCells>
  <phoneticPr fontId="9" type="noConversion"/>
  <pageMargins left="0.3" right="0.3" top="0.3" bottom="0.3" header="0.5" footer="0.5"/>
  <pageSetup scale="9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Q56"/>
  <sheetViews>
    <sheetView showGridLines="0" topLeftCell="E5" zoomScaleNormal="100" zoomScaleSheetLayoutView="100" workbookViewId="0">
      <selection activeCell="O17" sqref="O17"/>
    </sheetView>
  </sheetViews>
  <sheetFormatPr defaultColWidth="9.109375" defaultRowHeight="15.9" customHeight="1" x14ac:dyDescent="0.2"/>
  <cols>
    <col min="1" max="1" width="0.88671875" style="139" customWidth="1"/>
    <col min="2" max="2" width="7" style="139" customWidth="1"/>
    <col min="3" max="4" width="9.109375" style="139"/>
    <col min="5" max="5" width="10" style="139" customWidth="1"/>
    <col min="6" max="6" width="8.5546875" style="139" customWidth="1"/>
    <col min="7" max="7" width="12.33203125" style="169" customWidth="1"/>
    <col min="8" max="8" width="4" style="169" customWidth="1"/>
    <col min="9" max="9" width="7.33203125" style="169" customWidth="1"/>
    <col min="10" max="10" width="2.33203125" style="169" customWidth="1"/>
    <col min="11" max="11" width="8.6640625" style="169" customWidth="1"/>
    <col min="12" max="12" width="2.33203125" style="139" customWidth="1"/>
    <col min="13" max="13" width="9.109375" style="139" hidden="1" customWidth="1"/>
    <col min="14" max="14" width="6.109375" style="171" customWidth="1"/>
    <col min="15" max="15" width="24.6640625" style="139" customWidth="1"/>
    <col min="16" max="16" width="0.33203125" style="139" customWidth="1"/>
    <col min="17" max="16384" width="9.109375" style="139"/>
  </cols>
  <sheetData>
    <row r="1" spans="1:17" s="31" customFormat="1" ht="15.9" customHeight="1" x14ac:dyDescent="0.25">
      <c r="B1" s="460" t="str">
        <f>"MAINE REVENUE SERVICES -" &amp;TEXT(COVER!A3," #### ") &amp;"MUNICIPAL VALUATION RETURN"</f>
        <v>MAINE REVENUE SERVICES - 2025 MUNICIPAL VALUATION RETURN</v>
      </c>
      <c r="C1" s="460"/>
      <c r="D1" s="460"/>
      <c r="E1" s="460"/>
      <c r="F1" s="460"/>
      <c r="G1" s="460"/>
      <c r="H1" s="460"/>
      <c r="I1" s="460"/>
      <c r="J1" s="460"/>
      <c r="K1" s="460"/>
      <c r="L1" s="460"/>
      <c r="M1" s="460"/>
      <c r="N1" s="460"/>
      <c r="O1" s="460"/>
      <c r="Q1" s="139"/>
    </row>
    <row r="2" spans="1:17" s="31" customFormat="1" ht="12" customHeight="1" x14ac:dyDescent="0.25">
      <c r="B2" s="32"/>
      <c r="C2" s="32"/>
      <c r="D2" s="32"/>
      <c r="E2" s="32"/>
      <c r="F2" s="32"/>
      <c r="G2" s="32"/>
      <c r="N2" s="42"/>
      <c r="Q2" s="139"/>
    </row>
    <row r="3" spans="1:17" s="31" customFormat="1" ht="15.9" customHeight="1" x14ac:dyDescent="0.3">
      <c r="C3" s="11"/>
      <c r="D3" s="139"/>
      <c r="E3" s="42" t="s">
        <v>63</v>
      </c>
      <c r="F3" s="472">
        <f>'page 1'!F7</f>
        <v>0</v>
      </c>
      <c r="G3" s="472"/>
      <c r="H3" s="472"/>
      <c r="I3" s="472"/>
      <c r="J3" s="472"/>
      <c r="K3" s="472"/>
      <c r="N3" s="42"/>
      <c r="O3" s="139"/>
      <c r="Q3" s="139"/>
    </row>
    <row r="4" spans="1:17" ht="6.75" customHeight="1" thickBot="1" x14ac:dyDescent="0.25">
      <c r="A4" s="164"/>
      <c r="B4" s="164"/>
      <c r="C4" s="164"/>
      <c r="D4" s="165"/>
      <c r="E4" s="166"/>
      <c r="F4" s="167"/>
      <c r="G4" s="167"/>
      <c r="H4" s="164"/>
      <c r="I4" s="167"/>
      <c r="J4" s="164"/>
      <c r="K4" s="167"/>
      <c r="L4" s="167"/>
      <c r="M4" s="167"/>
      <c r="N4" s="168"/>
      <c r="O4" s="167"/>
    </row>
    <row r="5" spans="1:17" ht="15.9" customHeight="1" x14ac:dyDescent="0.25">
      <c r="A5" s="505" t="s">
        <v>227</v>
      </c>
      <c r="B5" s="508"/>
      <c r="C5" s="508"/>
      <c r="D5" s="508"/>
      <c r="E5" s="508"/>
      <c r="F5" s="508"/>
      <c r="G5" s="508"/>
      <c r="H5" s="508"/>
      <c r="I5" s="508"/>
      <c r="J5" s="508"/>
      <c r="K5" s="514"/>
      <c r="L5" s="514"/>
      <c r="M5" s="514"/>
      <c r="N5" s="514"/>
      <c r="O5" s="514"/>
    </row>
    <row r="6" spans="1:17" ht="6.75" customHeight="1" x14ac:dyDescent="0.2">
      <c r="F6" s="2"/>
      <c r="G6" s="1"/>
      <c r="H6" s="1"/>
      <c r="I6" s="1"/>
      <c r="J6" s="1"/>
      <c r="K6" s="40"/>
      <c r="L6" s="40"/>
      <c r="M6" s="40"/>
      <c r="O6" s="170"/>
    </row>
    <row r="7" spans="1:17" ht="15.9" customHeight="1" x14ac:dyDescent="0.3">
      <c r="A7" s="300" t="s">
        <v>290</v>
      </c>
      <c r="B7" s="297"/>
      <c r="C7" s="173" t="s">
        <v>291</v>
      </c>
      <c r="D7" s="298"/>
      <c r="E7" s="298"/>
      <c r="F7" s="296"/>
      <c r="G7" s="175"/>
      <c r="H7" s="299"/>
      <c r="I7" s="299"/>
      <c r="J7" s="299"/>
      <c r="K7" s="176"/>
      <c r="L7" s="177"/>
      <c r="M7" s="177"/>
      <c r="N7" s="178"/>
      <c r="O7" s="179"/>
      <c r="P7" s="180"/>
    </row>
    <row r="8" spans="1:17" ht="15.9" customHeight="1" x14ac:dyDescent="0.3">
      <c r="A8" s="181"/>
      <c r="B8" s="5" t="s">
        <v>292</v>
      </c>
      <c r="C8" s="40"/>
      <c r="D8" s="40"/>
      <c r="E8" s="40"/>
      <c r="F8" s="40"/>
      <c r="I8" s="285"/>
      <c r="J8" s="285"/>
      <c r="K8" s="139"/>
      <c r="L8" s="286"/>
      <c r="M8" s="286"/>
      <c r="N8" s="287"/>
      <c r="O8" s="288"/>
      <c r="P8" s="183"/>
    </row>
    <row r="9" spans="1:17" ht="15.9" customHeight="1" x14ac:dyDescent="0.3">
      <c r="A9" s="181"/>
      <c r="B9" s="5"/>
      <c r="C9" s="40"/>
      <c r="D9" s="40"/>
      <c r="E9" s="40"/>
      <c r="F9" s="40"/>
      <c r="I9" s="285"/>
      <c r="J9" s="285"/>
      <c r="K9" s="198" t="s">
        <v>293</v>
      </c>
      <c r="L9" s="286"/>
      <c r="M9" s="286"/>
      <c r="N9" s="287"/>
      <c r="O9" s="288"/>
      <c r="P9" s="183"/>
    </row>
    <row r="10" spans="1:17" ht="12" customHeight="1" x14ac:dyDescent="0.25">
      <c r="A10" s="181"/>
      <c r="B10" s="5"/>
      <c r="C10" s="40"/>
      <c r="D10" s="40"/>
      <c r="E10" s="40"/>
      <c r="F10" s="40"/>
      <c r="I10" s="285"/>
      <c r="J10" s="285"/>
      <c r="K10" s="510" t="s">
        <v>294</v>
      </c>
      <c r="L10" s="511"/>
      <c r="M10" s="40"/>
      <c r="N10" s="182"/>
      <c r="O10" s="289" t="s">
        <v>295</v>
      </c>
      <c r="P10" s="183"/>
    </row>
    <row r="11" spans="1:17" ht="12" customHeight="1" x14ac:dyDescent="0.25">
      <c r="A11" s="181"/>
      <c r="B11" s="5" t="s">
        <v>296</v>
      </c>
      <c r="D11" s="31"/>
      <c r="E11" s="31"/>
      <c r="F11" s="31"/>
      <c r="G11" s="11"/>
      <c r="I11" s="139"/>
      <c r="J11" s="170"/>
      <c r="K11" s="139"/>
      <c r="N11" s="139"/>
      <c r="P11" s="183"/>
    </row>
    <row r="12" spans="1:17" ht="15.9" customHeight="1" x14ac:dyDescent="0.25">
      <c r="A12" s="181"/>
      <c r="B12" s="62" t="s">
        <v>297</v>
      </c>
      <c r="C12" s="31" t="s">
        <v>298</v>
      </c>
      <c r="F12" s="170"/>
      <c r="J12" s="184" t="s">
        <v>299</v>
      </c>
      <c r="K12" s="620"/>
      <c r="N12" s="4" t="s">
        <v>300</v>
      </c>
      <c r="O12" s="621"/>
      <c r="P12" s="183"/>
    </row>
    <row r="13" spans="1:17" ht="12" customHeight="1" x14ac:dyDescent="0.25">
      <c r="A13" s="181"/>
      <c r="B13" s="185"/>
      <c r="F13" s="170"/>
      <c r="I13" s="187"/>
      <c r="K13" s="170"/>
      <c r="L13" s="40"/>
      <c r="M13" s="40"/>
      <c r="N13" s="188"/>
      <c r="O13" s="189"/>
      <c r="P13" s="183"/>
    </row>
    <row r="14" spans="1:17" ht="15.9" customHeight="1" x14ac:dyDescent="0.25">
      <c r="A14" s="181"/>
      <c r="B14" s="5" t="s">
        <v>301</v>
      </c>
      <c r="H14" s="170"/>
      <c r="J14" s="170"/>
      <c r="L14" s="40"/>
      <c r="M14" s="40" t="s">
        <v>302</v>
      </c>
      <c r="N14" s="188"/>
      <c r="O14" s="189"/>
      <c r="P14" s="183"/>
    </row>
    <row r="15" spans="1:17" ht="15.9" customHeight="1" x14ac:dyDescent="0.25">
      <c r="A15" s="181"/>
      <c r="B15" s="62" t="s">
        <v>303</v>
      </c>
      <c r="C15" s="31" t="s">
        <v>581</v>
      </c>
      <c r="J15" s="4" t="s">
        <v>304</v>
      </c>
      <c r="K15" s="620"/>
      <c r="N15" s="4" t="s">
        <v>305</v>
      </c>
      <c r="O15" s="621"/>
      <c r="P15" s="183"/>
    </row>
    <row r="16" spans="1:17" ht="12" customHeight="1" x14ac:dyDescent="0.25">
      <c r="A16" s="181"/>
      <c r="B16" s="139" t="s">
        <v>208</v>
      </c>
      <c r="C16" s="31"/>
      <c r="I16" s="190"/>
      <c r="P16" s="183"/>
    </row>
    <row r="17" spans="1:16" ht="15.9" customHeight="1" x14ac:dyDescent="0.25">
      <c r="A17" s="181"/>
      <c r="B17" s="62" t="s">
        <v>306</v>
      </c>
      <c r="C17" s="31" t="s">
        <v>307</v>
      </c>
      <c r="I17" s="190"/>
      <c r="J17" s="4" t="s">
        <v>308</v>
      </c>
      <c r="K17" s="620"/>
      <c r="N17" s="4" t="s">
        <v>309</v>
      </c>
      <c r="O17" s="621"/>
      <c r="P17" s="183"/>
    </row>
    <row r="18" spans="1:16" ht="12" customHeight="1" x14ac:dyDescent="0.25">
      <c r="A18" s="181"/>
      <c r="C18" s="2"/>
      <c r="D18" s="31"/>
      <c r="I18" s="138"/>
      <c r="K18" s="191"/>
      <c r="L18" s="169"/>
      <c r="N18" s="4"/>
      <c r="O18" s="195"/>
      <c r="P18" s="183"/>
    </row>
    <row r="19" spans="1:16" ht="12" customHeight="1" x14ac:dyDescent="0.25">
      <c r="A19" s="181"/>
      <c r="B19" s="5" t="s">
        <v>310</v>
      </c>
      <c r="I19" s="170"/>
      <c r="K19" s="196"/>
      <c r="N19" s="4"/>
      <c r="O19" s="189"/>
      <c r="P19" s="183"/>
    </row>
    <row r="20" spans="1:16" ht="15.9" customHeight="1" x14ac:dyDescent="0.25">
      <c r="A20" s="181"/>
      <c r="B20" s="62" t="s">
        <v>311</v>
      </c>
      <c r="C20" s="31" t="s">
        <v>312</v>
      </c>
      <c r="D20" s="31"/>
      <c r="E20" s="31"/>
      <c r="F20" s="31"/>
      <c r="G20" s="11"/>
      <c r="I20" s="619"/>
      <c r="J20" s="4" t="s">
        <v>313</v>
      </c>
      <c r="K20" s="620"/>
      <c r="N20" s="4" t="s">
        <v>314</v>
      </c>
      <c r="O20" s="621"/>
      <c r="P20" s="197"/>
    </row>
    <row r="21" spans="1:16" ht="12" customHeight="1" x14ac:dyDescent="0.25">
      <c r="A21" s="181"/>
      <c r="C21" s="2"/>
      <c r="I21" s="198"/>
      <c r="K21" s="191"/>
      <c r="L21" s="169"/>
      <c r="M21" s="192"/>
      <c r="N21" s="4"/>
      <c r="O21" s="195"/>
      <c r="P21" s="183"/>
    </row>
    <row r="22" spans="1:16" ht="15.9" customHeight="1" x14ac:dyDescent="0.25">
      <c r="A22" s="181"/>
      <c r="B22" s="62" t="s">
        <v>315</v>
      </c>
      <c r="C22" s="31" t="s">
        <v>316</v>
      </c>
      <c r="D22" s="2"/>
      <c r="E22" s="2"/>
      <c r="F22" s="2"/>
      <c r="J22" s="4" t="s">
        <v>317</v>
      </c>
      <c r="K22" s="620"/>
      <c r="N22" s="4" t="s">
        <v>318</v>
      </c>
      <c r="O22" s="621"/>
      <c r="P22" s="183"/>
    </row>
    <row r="23" spans="1:16" ht="12" customHeight="1" x14ac:dyDescent="0.2">
      <c r="A23" s="181"/>
      <c r="C23" s="2"/>
      <c r="I23" s="170"/>
      <c r="K23" s="199"/>
      <c r="N23" s="4"/>
      <c r="O23" s="189"/>
      <c r="P23" s="183"/>
    </row>
    <row r="24" spans="1:16" ht="12" customHeight="1" x14ac:dyDescent="0.25">
      <c r="A24" s="181"/>
      <c r="B24" s="5" t="s">
        <v>583</v>
      </c>
      <c r="I24" s="170"/>
      <c r="K24" s="196"/>
      <c r="N24" s="4"/>
      <c r="O24" s="189"/>
      <c r="P24" s="183"/>
    </row>
    <row r="25" spans="1:16" ht="15.9" customHeight="1" x14ac:dyDescent="0.25">
      <c r="A25" s="181"/>
      <c r="B25" s="62" t="s">
        <v>319</v>
      </c>
      <c r="C25" s="31" t="s">
        <v>582</v>
      </c>
      <c r="I25" s="190"/>
      <c r="J25" s="4" t="s">
        <v>320</v>
      </c>
      <c r="K25" s="620"/>
      <c r="N25" s="4" t="s">
        <v>321</v>
      </c>
      <c r="O25" s="621"/>
      <c r="P25" s="183"/>
    </row>
    <row r="26" spans="1:16" ht="12" customHeight="1" x14ac:dyDescent="0.2">
      <c r="A26" s="181"/>
      <c r="C26" s="2"/>
      <c r="I26" s="40"/>
      <c r="K26" s="187"/>
      <c r="L26" s="169"/>
      <c r="N26" s="4"/>
      <c r="O26" s="195"/>
      <c r="P26" s="183"/>
    </row>
    <row r="27" spans="1:16" ht="12" customHeight="1" x14ac:dyDescent="0.25">
      <c r="A27" s="181"/>
      <c r="B27" s="5" t="s">
        <v>322</v>
      </c>
      <c r="I27" s="170"/>
      <c r="K27" s="196"/>
      <c r="N27" s="4"/>
      <c r="O27" s="189"/>
      <c r="P27" s="183"/>
    </row>
    <row r="28" spans="1:16" ht="15.9" customHeight="1" x14ac:dyDescent="0.25">
      <c r="A28" s="181"/>
      <c r="B28" s="62" t="s">
        <v>323</v>
      </c>
      <c r="C28" s="31" t="s">
        <v>324</v>
      </c>
      <c r="I28" s="190"/>
      <c r="J28" s="4" t="s">
        <v>325</v>
      </c>
      <c r="K28" s="620"/>
      <c r="N28" s="4" t="s">
        <v>326</v>
      </c>
      <c r="O28" s="621"/>
      <c r="P28" s="183"/>
    </row>
    <row r="29" spans="1:16" ht="12" customHeight="1" x14ac:dyDescent="0.25">
      <c r="A29" s="181"/>
      <c r="B29" s="31"/>
      <c r="C29" s="31"/>
      <c r="I29" s="190"/>
      <c r="K29" s="191"/>
      <c r="L29" s="169"/>
      <c r="O29" s="186"/>
      <c r="P29" s="183"/>
    </row>
    <row r="30" spans="1:16" ht="12" customHeight="1" x14ac:dyDescent="0.25">
      <c r="A30" s="181"/>
      <c r="B30" s="5" t="s">
        <v>327</v>
      </c>
      <c r="I30" s="40"/>
      <c r="K30" s="196"/>
      <c r="N30" s="4"/>
      <c r="O30" s="189"/>
      <c r="P30" s="183"/>
    </row>
    <row r="31" spans="1:16" ht="15.9" customHeight="1" x14ac:dyDescent="0.25">
      <c r="A31" s="181"/>
      <c r="B31" s="62" t="s">
        <v>328</v>
      </c>
      <c r="C31" s="31" t="s">
        <v>329</v>
      </c>
      <c r="D31" s="31"/>
      <c r="I31" s="190"/>
      <c r="J31" s="4" t="s">
        <v>330</v>
      </c>
      <c r="K31" s="622"/>
      <c r="L31" s="2"/>
      <c r="M31" s="2"/>
      <c r="N31" s="4" t="s">
        <v>331</v>
      </c>
      <c r="O31" s="621"/>
      <c r="P31" s="183"/>
    </row>
    <row r="32" spans="1:16" ht="12" customHeight="1" x14ac:dyDescent="0.25">
      <c r="A32" s="181"/>
      <c r="C32" s="2"/>
      <c r="I32" s="40"/>
      <c r="K32" s="191"/>
      <c r="L32" s="169"/>
      <c r="M32" s="193"/>
      <c r="N32" s="4"/>
      <c r="O32" s="195"/>
      <c r="P32" s="183"/>
    </row>
    <row r="33" spans="1:16" ht="15.9" customHeight="1" x14ac:dyDescent="0.25">
      <c r="A33" s="181"/>
      <c r="B33" s="62" t="s">
        <v>332</v>
      </c>
      <c r="C33" s="31" t="s">
        <v>333</v>
      </c>
      <c r="I33" s="190"/>
      <c r="J33" s="4" t="s">
        <v>334</v>
      </c>
      <c r="K33" s="622"/>
      <c r="L33" s="2"/>
      <c r="M33" s="2"/>
      <c r="N33" s="4" t="s">
        <v>335</v>
      </c>
      <c r="O33" s="621"/>
      <c r="P33" s="183"/>
    </row>
    <row r="34" spans="1:16" ht="6.75" customHeight="1" x14ac:dyDescent="0.2">
      <c r="A34" s="181"/>
      <c r="I34" s="170"/>
      <c r="K34" s="1"/>
      <c r="N34" s="4"/>
      <c r="O34" s="189"/>
      <c r="P34" s="183"/>
    </row>
    <row r="35" spans="1:16" ht="15.9" customHeight="1" x14ac:dyDescent="0.3">
      <c r="A35" s="172"/>
      <c r="B35" s="173" t="s">
        <v>336</v>
      </c>
      <c r="C35" s="174"/>
      <c r="D35" s="174"/>
      <c r="E35" s="174"/>
      <c r="F35" s="174"/>
      <c r="G35" s="175"/>
      <c r="H35" s="175"/>
      <c r="I35" s="176"/>
      <c r="J35" s="176"/>
      <c r="K35" s="176"/>
      <c r="L35" s="177"/>
      <c r="M35" s="177"/>
      <c r="N35" s="178"/>
      <c r="O35" s="179"/>
      <c r="P35" s="180"/>
    </row>
    <row r="36" spans="1:16" ht="12" customHeight="1" x14ac:dyDescent="0.3">
      <c r="A36" s="181"/>
      <c r="B36" s="5"/>
      <c r="C36" s="40"/>
      <c r="D36" s="40"/>
      <c r="E36" s="40"/>
      <c r="F36" s="40"/>
      <c r="I36" s="285"/>
      <c r="J36" s="285"/>
      <c r="K36" s="198" t="s">
        <v>337</v>
      </c>
      <c r="L36" s="286"/>
      <c r="M36" s="286"/>
      <c r="N36" s="287"/>
      <c r="O36" s="288"/>
      <c r="P36" s="183"/>
    </row>
    <row r="37" spans="1:16" ht="12" customHeight="1" x14ac:dyDescent="0.2">
      <c r="A37" s="181"/>
      <c r="B37" s="40"/>
      <c r="C37" s="40"/>
      <c r="I37" s="170"/>
      <c r="K37" s="512" t="s">
        <v>294</v>
      </c>
      <c r="L37" s="513"/>
      <c r="M37" s="40"/>
      <c r="N37" s="182"/>
      <c r="O37" s="289" t="s">
        <v>295</v>
      </c>
      <c r="P37" s="183"/>
    </row>
    <row r="38" spans="1:16" ht="6.75" customHeight="1" x14ac:dyDescent="0.25">
      <c r="A38" s="181"/>
      <c r="B38" s="40"/>
      <c r="C38" s="40"/>
      <c r="I38" s="170"/>
      <c r="K38" s="200"/>
      <c r="L38" s="201"/>
      <c r="M38" s="40"/>
      <c r="N38" s="182"/>
      <c r="O38" s="170"/>
      <c r="P38" s="183"/>
    </row>
    <row r="39" spans="1:16" ht="15.9" customHeight="1" x14ac:dyDescent="0.25">
      <c r="A39" s="181"/>
      <c r="B39" s="62" t="s">
        <v>338</v>
      </c>
      <c r="C39" s="31" t="s">
        <v>339</v>
      </c>
      <c r="J39" s="4" t="s">
        <v>340</v>
      </c>
      <c r="K39" s="622"/>
      <c r="L39" s="2"/>
      <c r="M39" s="2"/>
      <c r="N39" s="4" t="s">
        <v>341</v>
      </c>
      <c r="O39" s="621"/>
      <c r="P39" s="183"/>
    </row>
    <row r="40" spans="1:16" ht="6.75" customHeight="1" x14ac:dyDescent="0.25">
      <c r="A40" s="181"/>
      <c r="B40" s="139" t="s">
        <v>342</v>
      </c>
      <c r="C40" s="31"/>
      <c r="I40" s="190"/>
      <c r="K40" s="191"/>
      <c r="L40" s="169"/>
      <c r="M40" s="192" t="s">
        <v>343</v>
      </c>
      <c r="O40" s="194"/>
      <c r="P40" s="183"/>
    </row>
    <row r="41" spans="1:16" ht="12" customHeight="1" x14ac:dyDescent="0.25">
      <c r="A41" s="181"/>
      <c r="B41" s="62" t="s">
        <v>344</v>
      </c>
      <c r="C41" s="31" t="s">
        <v>345</v>
      </c>
      <c r="D41" s="31"/>
      <c r="E41" s="31"/>
      <c r="F41" s="31"/>
      <c r="P41" s="183"/>
    </row>
    <row r="42" spans="1:16" ht="15.9" customHeight="1" x14ac:dyDescent="0.25">
      <c r="A42" s="181"/>
      <c r="B42" s="31"/>
      <c r="C42" s="31" t="s">
        <v>346</v>
      </c>
      <c r="D42" s="31"/>
      <c r="E42" s="31"/>
      <c r="F42" s="31"/>
      <c r="I42" s="190"/>
      <c r="J42" s="4" t="s">
        <v>347</v>
      </c>
      <c r="K42" s="622"/>
      <c r="L42" s="2"/>
      <c r="M42" s="2"/>
      <c r="N42" s="4" t="s">
        <v>348</v>
      </c>
      <c r="O42" s="621"/>
      <c r="P42" s="183"/>
    </row>
    <row r="43" spans="1:16" ht="12" customHeight="1" x14ac:dyDescent="0.25">
      <c r="A43" s="181"/>
      <c r="C43" s="31"/>
      <c r="I43" s="170"/>
      <c r="P43" s="183"/>
    </row>
    <row r="44" spans="1:16" ht="12" customHeight="1" x14ac:dyDescent="0.25">
      <c r="A44" s="181"/>
      <c r="B44" s="62" t="s">
        <v>349</v>
      </c>
      <c r="C44" s="31" t="s">
        <v>350</v>
      </c>
      <c r="P44" s="183"/>
    </row>
    <row r="45" spans="1:16" ht="15.9" customHeight="1" x14ac:dyDescent="0.25">
      <c r="A45" s="181"/>
      <c r="C45" s="31" t="s">
        <v>351</v>
      </c>
      <c r="I45" s="170"/>
      <c r="J45" s="4" t="s">
        <v>352</v>
      </c>
      <c r="K45" s="622"/>
      <c r="L45" s="2"/>
      <c r="M45" s="2"/>
      <c r="N45" s="4" t="s">
        <v>353</v>
      </c>
      <c r="O45" s="621"/>
      <c r="P45" s="183"/>
    </row>
    <row r="46" spans="1:16" ht="6.75" customHeight="1" x14ac:dyDescent="0.25">
      <c r="A46" s="202"/>
      <c r="B46" s="193"/>
      <c r="C46" s="203"/>
      <c r="D46" s="193"/>
      <c r="E46" s="193"/>
      <c r="F46" s="193"/>
      <c r="G46" s="204"/>
      <c r="H46" s="204"/>
      <c r="I46" s="205"/>
      <c r="J46" s="204"/>
      <c r="K46" s="206"/>
      <c r="L46" s="204"/>
      <c r="M46" s="192" t="s">
        <v>343</v>
      </c>
      <c r="N46" s="207"/>
      <c r="O46" s="208"/>
      <c r="P46" s="209"/>
    </row>
    <row r="47" spans="1:16" ht="12" customHeight="1" x14ac:dyDescent="0.25">
      <c r="D47" s="31"/>
      <c r="E47" s="31"/>
      <c r="F47" s="31"/>
      <c r="G47" s="31"/>
      <c r="H47" s="31"/>
      <c r="I47" s="31"/>
      <c r="J47" s="31"/>
      <c r="K47" s="31"/>
      <c r="L47" s="31"/>
      <c r="M47" s="31"/>
      <c r="N47" s="31"/>
      <c r="O47" s="1"/>
    </row>
    <row r="48" spans="1:16" ht="15.9" customHeight="1" x14ac:dyDescent="0.3">
      <c r="B48" s="5" t="str">
        <f>"Total number of ALL veteran exemptions granted in" &amp;TEXT(COVER!A3," #### ")</f>
        <v xml:space="preserve">Total number of ALL veteran exemptions granted in 2025 </v>
      </c>
      <c r="H48" s="210" t="s">
        <v>46</v>
      </c>
      <c r="J48" s="188" t="s">
        <v>354</v>
      </c>
      <c r="K48" s="86">
        <f>ROUND((K45+K42+K39+K33+K31+K28+K25+K22+K20+K17+K15+K12),0)</f>
        <v>0</v>
      </c>
      <c r="L48" s="40"/>
      <c r="M48" s="211" t="s">
        <v>343</v>
      </c>
      <c r="N48" s="182"/>
      <c r="O48" s="212"/>
    </row>
    <row r="49" spans="1:16" ht="12" customHeight="1" x14ac:dyDescent="0.25">
      <c r="H49" s="170"/>
      <c r="I49" s="170"/>
      <c r="J49" s="170"/>
      <c r="K49" s="213"/>
      <c r="L49" s="40"/>
      <c r="M49" s="40"/>
      <c r="N49" s="182"/>
      <c r="O49" s="212"/>
    </row>
    <row r="50" spans="1:16" ht="15.9" customHeight="1" x14ac:dyDescent="0.3">
      <c r="B50" s="5" t="str">
        <f>"Total exempt value of ALL veteran exemptions granted in tax year" &amp;TEXT(COVER!A3," #### ")</f>
        <v xml:space="preserve">Total exempt value of ALL veteran exemptions granted in tax year 2025 </v>
      </c>
      <c r="C50" s="40"/>
      <c r="D50" s="40"/>
      <c r="E50" s="40"/>
      <c r="F50" s="40"/>
      <c r="J50" s="139"/>
      <c r="K50" s="170"/>
      <c r="L50" s="40"/>
      <c r="M50" s="40"/>
      <c r="N50" s="188" t="s">
        <v>355</v>
      </c>
      <c r="O50" s="86">
        <f>ROUND((O45+O42+O39+O33+O31+O28+O25+O22+O20+O17+O15+O12), 0)</f>
        <v>0</v>
      </c>
    </row>
    <row r="51" spans="1:16" ht="15.9" customHeight="1" x14ac:dyDescent="0.25">
      <c r="G51" s="139"/>
      <c r="H51" s="139"/>
      <c r="I51" s="139"/>
      <c r="K51" s="295"/>
      <c r="L51" s="295"/>
      <c r="M51" s="295"/>
      <c r="N51" s="295"/>
      <c r="O51" s="295"/>
      <c r="P51" s="295"/>
    </row>
    <row r="52" spans="1:16" ht="15.9" customHeight="1" x14ac:dyDescent="0.25">
      <c r="A52" s="506" t="s">
        <v>356</v>
      </c>
      <c r="B52" s="509"/>
      <c r="C52" s="509"/>
      <c r="D52" s="509"/>
      <c r="E52" s="509"/>
      <c r="F52" s="509"/>
      <c r="G52" s="509"/>
      <c r="H52" s="509"/>
      <c r="I52" s="509"/>
      <c r="J52" s="509"/>
      <c r="K52" s="509"/>
      <c r="L52" s="509"/>
      <c r="M52" s="509"/>
      <c r="N52" s="509"/>
      <c r="O52" s="509"/>
      <c r="P52" s="509"/>
    </row>
    <row r="54" spans="1:16" ht="15.9" customHeight="1" x14ac:dyDescent="0.25">
      <c r="K54" s="295"/>
      <c r="L54" s="295"/>
      <c r="M54" s="295"/>
      <c r="N54" s="295"/>
      <c r="O54" s="295"/>
    </row>
    <row r="55" spans="1:16" ht="15.9" customHeight="1" x14ac:dyDescent="0.25">
      <c r="B55" s="295"/>
      <c r="C55" s="295"/>
      <c r="D55" s="295"/>
      <c r="E55" s="295"/>
      <c r="F55" s="295"/>
      <c r="G55" s="295"/>
      <c r="H55" s="295"/>
      <c r="I55" s="295"/>
      <c r="J55" s="295"/>
    </row>
    <row r="56" spans="1:16" ht="15.9" customHeight="1" x14ac:dyDescent="0.2">
      <c r="I56" s="196"/>
    </row>
  </sheetData>
  <sheetProtection algorithmName="SHA-512" hashValue="PAxm3QiMktVYe1hudpu1nS006tcVBmND8utYnSU8pES4F4piLaXWckViGZueRBjrwucn3mloFGilar9BsRvwGg==" saltValue="2XjwnVOBJs8GIQ/oxP5Z1Q==" spinCount="100000" sheet="1" objects="1" scenarios="1" selectLockedCells="1"/>
  <protectedRanges>
    <protectedRange sqref="O22" name="Range31_1"/>
    <protectedRange sqref="O20" name="Range30_1"/>
    <protectedRange sqref="O17" name="Range29_1"/>
    <protectedRange sqref="O15" name="Range28_1"/>
    <protectedRange sqref="O12" name="Range26_1"/>
    <protectedRange sqref="O39 O42" name="Range12_1"/>
    <protectedRange sqref="K39 K42" name="Range11_1"/>
    <protectedRange sqref="O33" name="Range10_1"/>
    <protectedRange sqref="K33" name="Range9_1"/>
    <protectedRange sqref="O31" name="Range8_1"/>
    <protectedRange sqref="K31" name="Range7_1"/>
    <protectedRange sqref="K25 K28" name="Range5_1"/>
    <protectedRange sqref="O25 O28" name="Range4_1"/>
    <protectedRange sqref="O45" name="Range2_1"/>
    <protectedRange sqref="K45" name="Range1_1"/>
    <protectedRange sqref="K12" name="Range14_1"/>
    <protectedRange sqref="K15" name="Range16_1"/>
    <protectedRange sqref="K17" name="Range17_1"/>
    <protectedRange sqref="K20" name="Range18_1"/>
    <protectedRange sqref="K22" name="Range19_1"/>
    <protectedRange sqref="K45" name="Range20_1"/>
    <protectedRange sqref="K25 K28" name="Range21_1"/>
    <protectedRange sqref="K31" name="Range22_1"/>
    <protectedRange sqref="K33" name="Range23_1"/>
    <protectedRange sqref="K39 K42" name="Range24_1"/>
  </protectedRanges>
  <customSheetViews>
    <customSheetView guid="{E013CE77-DF72-43BB-9C85-14CA2AC28BF4}" showGridLines="0" hiddenColumns="1">
      <selection activeCell="C59" sqref="C59"/>
      <pageMargins left="0" right="0" top="0" bottom="0" header="0" footer="0"/>
      <pageSetup scale="90" orientation="portrait" r:id="rId1"/>
      <headerFooter alignWithMargins="0"/>
    </customSheetView>
  </customSheetViews>
  <mergeCells count="6">
    <mergeCell ref="A52:P52"/>
    <mergeCell ref="B1:O1"/>
    <mergeCell ref="K10:L10"/>
    <mergeCell ref="K37:L37"/>
    <mergeCell ref="F3:K3"/>
    <mergeCell ref="A5:O5"/>
  </mergeCells>
  <phoneticPr fontId="9" type="noConversion"/>
  <pageMargins left="0.3" right="0.3" top="0.3" bottom="0.3" header="0.5" footer="0.5"/>
  <pageSetup scale="9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08"/>
  <sheetViews>
    <sheetView showGridLines="0" topLeftCell="A48" zoomScaleNormal="100" zoomScaleSheetLayoutView="100" workbookViewId="0">
      <selection activeCell="I63" sqref="I63:J63"/>
    </sheetView>
  </sheetViews>
  <sheetFormatPr defaultColWidth="9.109375" defaultRowHeight="15.9" customHeight="1" x14ac:dyDescent="0.25"/>
  <cols>
    <col min="1" max="1" width="4" style="31" customWidth="1"/>
    <col min="2" max="2" width="2.88671875" style="31" customWidth="1"/>
    <col min="3" max="3" width="33.33203125" style="31" customWidth="1"/>
    <col min="4" max="4" width="3.44140625" style="31" customWidth="1"/>
    <col min="5" max="5" width="4.33203125" style="31" customWidth="1"/>
    <col min="6" max="6" width="7.109375" style="31" customWidth="1"/>
    <col min="7" max="8" width="3.5546875" style="31" customWidth="1"/>
    <col min="9" max="9" width="9" style="31" customWidth="1"/>
    <col min="10" max="10" width="10.6640625" style="31" customWidth="1"/>
    <col min="11" max="11" width="24.6640625" style="42" customWidth="1"/>
    <col min="12" max="12" width="2.6640625" style="31" customWidth="1"/>
    <col min="13" max="16384" width="9.109375" style="31"/>
  </cols>
  <sheetData>
    <row r="1" spans="1:13" ht="15.9" customHeight="1" x14ac:dyDescent="0.25">
      <c r="A1" s="460" t="str">
        <f>"MAINE REVENUE SERVICES -" &amp;TEXT(COVER!A3," #### ") &amp;"MUNICIPAL VALUATION RETURN"</f>
        <v>MAINE REVENUE SERVICES - 2025 MUNICIPAL VALUATION RETURN</v>
      </c>
      <c r="B1" s="507"/>
      <c r="C1" s="507"/>
      <c r="D1" s="507"/>
      <c r="E1" s="507"/>
      <c r="F1" s="507"/>
      <c r="G1" s="507"/>
      <c r="H1" s="507"/>
      <c r="I1" s="507"/>
      <c r="J1" s="507"/>
      <c r="K1" s="507"/>
    </row>
    <row r="2" spans="1:13" ht="12" customHeight="1" x14ac:dyDescent="0.25"/>
    <row r="3" spans="1:13" ht="15.9" customHeight="1" x14ac:dyDescent="0.3">
      <c r="C3" s="42" t="s">
        <v>63</v>
      </c>
      <c r="D3" s="472">
        <f>+'page 1'!F7</f>
        <v>0</v>
      </c>
      <c r="E3" s="472"/>
      <c r="F3" s="472"/>
      <c r="G3" s="472"/>
      <c r="H3" s="472"/>
      <c r="I3" s="472"/>
      <c r="J3" s="472"/>
      <c r="K3" s="39"/>
      <c r="L3" s="39"/>
    </row>
    <row r="4" spans="1:13" ht="6.75" customHeight="1" thickBot="1" x14ac:dyDescent="0.3">
      <c r="A4" s="125"/>
      <c r="B4" s="125"/>
      <c r="C4" s="125"/>
      <c r="D4" s="125"/>
      <c r="E4" s="125"/>
      <c r="F4" s="125"/>
      <c r="G4" s="125"/>
      <c r="H4" s="125"/>
      <c r="I4" s="125"/>
      <c r="J4" s="125"/>
      <c r="K4" s="133"/>
      <c r="L4" s="125"/>
    </row>
    <row r="5" spans="1:13" ht="15.9" customHeight="1" x14ac:dyDescent="0.25">
      <c r="A5" s="460" t="s">
        <v>227</v>
      </c>
      <c r="B5" s="460"/>
      <c r="C5" s="460"/>
      <c r="D5" s="460"/>
      <c r="E5" s="460"/>
      <c r="F5" s="460"/>
      <c r="G5" s="460"/>
      <c r="H5" s="460"/>
      <c r="I5" s="460"/>
      <c r="J5" s="460"/>
      <c r="K5" s="460"/>
      <c r="M5" s="139"/>
    </row>
    <row r="6" spans="1:13" ht="15.9" customHeight="1" x14ac:dyDescent="0.25">
      <c r="A6" s="62" t="s">
        <v>197</v>
      </c>
      <c r="B6" s="31" t="s">
        <v>357</v>
      </c>
      <c r="C6" s="31" t="s">
        <v>358</v>
      </c>
      <c r="J6" s="11"/>
      <c r="K6" s="31"/>
    </row>
    <row r="7" spans="1:13" ht="12" customHeight="1" x14ac:dyDescent="0.25">
      <c r="A7" s="62"/>
      <c r="J7" s="11"/>
      <c r="K7" s="31"/>
    </row>
    <row r="8" spans="1:13" ht="25.2" customHeight="1" x14ac:dyDescent="0.3">
      <c r="A8" s="32"/>
      <c r="C8" s="558" t="s">
        <v>584</v>
      </c>
      <c r="D8" s="558"/>
      <c r="E8" s="558"/>
      <c r="F8" s="558"/>
      <c r="G8" s="558"/>
      <c r="H8" s="558"/>
      <c r="I8" s="558"/>
      <c r="J8" s="42" t="s">
        <v>359</v>
      </c>
      <c r="K8" s="217"/>
    </row>
    <row r="9" spans="1:13" ht="12" customHeight="1" x14ac:dyDescent="0.25">
      <c r="A9" s="32"/>
      <c r="B9" s="32"/>
      <c r="C9" s="32"/>
      <c r="D9" s="32"/>
      <c r="E9" s="32"/>
      <c r="F9" s="32"/>
      <c r="G9" s="32"/>
      <c r="H9" s="32"/>
      <c r="I9" s="32"/>
      <c r="J9" s="32"/>
      <c r="K9" s="32"/>
    </row>
    <row r="10" spans="1:13" ht="25.8" customHeight="1" x14ac:dyDescent="0.3">
      <c r="A10" s="32"/>
      <c r="C10" s="558" t="s">
        <v>585</v>
      </c>
      <c r="D10" s="558"/>
      <c r="E10" s="558"/>
      <c r="F10" s="558"/>
      <c r="G10" s="558"/>
      <c r="H10" s="558"/>
      <c r="I10" s="558"/>
      <c r="J10" s="42" t="s">
        <v>360</v>
      </c>
      <c r="K10" s="217"/>
    </row>
    <row r="11" spans="1:13" ht="12" customHeight="1" x14ac:dyDescent="0.25">
      <c r="A11" s="32"/>
      <c r="B11" s="32"/>
      <c r="C11" s="32"/>
      <c r="D11" s="32"/>
      <c r="E11" s="32"/>
      <c r="F11" s="32"/>
      <c r="G11" s="32"/>
      <c r="H11" s="32"/>
      <c r="I11" s="32"/>
      <c r="J11" s="32"/>
      <c r="K11" s="32"/>
    </row>
    <row r="12" spans="1:13" ht="15.9" customHeight="1" x14ac:dyDescent="0.3">
      <c r="A12" s="32"/>
      <c r="C12" s="31" t="s">
        <v>361</v>
      </c>
      <c r="H12" s="42"/>
      <c r="I12" s="216"/>
      <c r="J12" s="42" t="s">
        <v>362</v>
      </c>
      <c r="K12" s="217"/>
    </row>
    <row r="13" spans="1:13" ht="12" customHeight="1" x14ac:dyDescent="0.25">
      <c r="A13" s="32"/>
      <c r="B13" s="32"/>
      <c r="C13" s="32"/>
      <c r="D13" s="32"/>
      <c r="E13" s="32"/>
      <c r="F13" s="32"/>
      <c r="G13" s="32"/>
      <c r="H13" s="32"/>
      <c r="I13" s="32"/>
      <c r="J13" s="32"/>
      <c r="K13" s="32"/>
    </row>
    <row r="14" spans="1:13" ht="12" customHeight="1" x14ac:dyDescent="0.25">
      <c r="A14" s="62" t="s">
        <v>197</v>
      </c>
      <c r="B14" s="31" t="s">
        <v>363</v>
      </c>
      <c r="C14" s="31" t="s">
        <v>364</v>
      </c>
      <c r="J14" s="11"/>
      <c r="K14" s="31"/>
    </row>
    <row r="15" spans="1:13" ht="12" customHeight="1" x14ac:dyDescent="0.25">
      <c r="C15" s="31" t="s">
        <v>365</v>
      </c>
      <c r="J15" s="11"/>
      <c r="K15" s="31"/>
    </row>
    <row r="16" spans="1:13" ht="6.75" customHeight="1" x14ac:dyDescent="0.25">
      <c r="J16" s="11"/>
      <c r="K16" s="31"/>
    </row>
    <row r="17" spans="1:16" ht="12" customHeight="1" x14ac:dyDescent="0.25">
      <c r="C17" s="31" t="s">
        <v>366</v>
      </c>
      <c r="J17" s="11"/>
      <c r="K17" s="31"/>
    </row>
    <row r="18" spans="1:16" ht="12" customHeight="1" x14ac:dyDescent="0.25">
      <c r="C18" s="31" t="s">
        <v>367</v>
      </c>
      <c r="J18" s="11"/>
      <c r="K18" s="31"/>
    </row>
    <row r="19" spans="1:16" ht="12" customHeight="1" x14ac:dyDescent="0.3">
      <c r="C19" s="31" t="s">
        <v>368</v>
      </c>
      <c r="J19" s="11"/>
      <c r="K19" s="111"/>
    </row>
    <row r="20" spans="1:16" ht="6.75" customHeight="1" x14ac:dyDescent="0.25">
      <c r="J20" s="11"/>
      <c r="K20" s="31"/>
    </row>
    <row r="21" spans="1:16" ht="12" customHeight="1" x14ac:dyDescent="0.25">
      <c r="C21" s="31" t="s">
        <v>369</v>
      </c>
      <c r="J21" s="11"/>
      <c r="K21" s="31"/>
    </row>
    <row r="22" spans="1:16" ht="12" customHeight="1" x14ac:dyDescent="0.25">
      <c r="C22" s="31" t="s">
        <v>370</v>
      </c>
      <c r="J22" s="11"/>
      <c r="K22" s="31"/>
    </row>
    <row r="23" spans="1:16" ht="15.9" customHeight="1" x14ac:dyDescent="0.25">
      <c r="A23" s="471" t="s">
        <v>371</v>
      </c>
      <c r="B23" s="471"/>
      <c r="C23" s="471"/>
      <c r="E23" s="471" t="s">
        <v>372</v>
      </c>
      <c r="F23" s="471"/>
      <c r="G23" s="471"/>
      <c r="H23" s="471"/>
      <c r="I23" s="471"/>
      <c r="J23" s="11"/>
      <c r="K23" s="11" t="s">
        <v>295</v>
      </c>
    </row>
    <row r="24" spans="1:16" ht="6.75" customHeight="1" x14ac:dyDescent="0.25">
      <c r="B24" s="121"/>
      <c r="C24" s="140"/>
      <c r="J24" s="11"/>
      <c r="K24" s="140"/>
    </row>
    <row r="25" spans="1:16" ht="15.9" customHeight="1" x14ac:dyDescent="0.3">
      <c r="A25" s="467"/>
      <c r="B25" s="518"/>
      <c r="C25" s="468"/>
      <c r="D25" s="39"/>
      <c r="E25" s="467"/>
      <c r="F25" s="518"/>
      <c r="G25" s="518"/>
      <c r="H25" s="518"/>
      <c r="I25" s="468"/>
      <c r="J25" s="112"/>
      <c r="K25" s="6"/>
    </row>
    <row r="26" spans="1:16" ht="15.9" customHeight="1" x14ac:dyDescent="0.3">
      <c r="A26" s="467"/>
      <c r="B26" s="518"/>
      <c r="C26" s="468"/>
      <c r="D26" s="113"/>
      <c r="E26" s="467"/>
      <c r="F26" s="518"/>
      <c r="G26" s="518"/>
      <c r="H26" s="518"/>
      <c r="I26" s="468"/>
      <c r="J26" s="112"/>
      <c r="K26" s="19"/>
      <c r="P26" s="33"/>
    </row>
    <row r="27" spans="1:16" ht="15.9" customHeight="1" x14ac:dyDescent="0.3">
      <c r="A27" s="467"/>
      <c r="B27" s="518"/>
      <c r="C27" s="468"/>
      <c r="D27" s="113"/>
      <c r="E27" s="467"/>
      <c r="F27" s="518"/>
      <c r="G27" s="518"/>
      <c r="H27" s="518"/>
      <c r="I27" s="468"/>
      <c r="J27" s="112"/>
      <c r="K27" s="19"/>
      <c r="L27" s="132"/>
      <c r="P27" s="33"/>
    </row>
    <row r="28" spans="1:16" ht="12" customHeight="1" x14ac:dyDescent="0.3">
      <c r="A28" s="120"/>
      <c r="B28" s="120"/>
      <c r="C28" s="120"/>
      <c r="D28" s="39"/>
      <c r="E28" s="120"/>
      <c r="F28" s="120"/>
      <c r="G28" s="120"/>
      <c r="H28" s="120"/>
      <c r="I28" s="120"/>
      <c r="J28" s="33"/>
      <c r="K28" s="83"/>
      <c r="P28" s="33"/>
    </row>
    <row r="29" spans="1:16" ht="15.9" customHeight="1" x14ac:dyDescent="0.3">
      <c r="I29" s="42" t="s">
        <v>373</v>
      </c>
      <c r="J29" s="42" t="s">
        <v>374</v>
      </c>
      <c r="K29" s="114">
        <f>ROUND((+K25+K26+K27),0)</f>
        <v>0</v>
      </c>
    </row>
    <row r="30" spans="1:16" ht="12" customHeight="1" x14ac:dyDescent="0.25">
      <c r="J30" s="11"/>
      <c r="K30" s="142"/>
    </row>
    <row r="31" spans="1:16" ht="15.9" customHeight="1" x14ac:dyDescent="0.3">
      <c r="B31" s="115" t="s">
        <v>197</v>
      </c>
      <c r="C31" s="5" t="s">
        <v>375</v>
      </c>
      <c r="J31" s="305">
        <v>40</v>
      </c>
      <c r="K31" s="116">
        <f>+'page 7'!K29+'page 6'!O50+'page 5'!J53+'page 5'!J51+'page 5'!J49+'page 5'!J47+'page 5'!J44+'page 5'!J40+'page 5'!J35+'page 5'!J32+'page 5'!J19+'page 5'!J13+'page 5'!J9+'page 5'!J7+'page 4'!H51+'page 4'!H49+'page 4'!H47+'page 4'!H45+'page 4'!H43+'page 4'!H41+'page 4'!H38+'page 7'!K12</f>
        <v>0</v>
      </c>
    </row>
    <row r="32" spans="1:16" ht="6.75" customHeight="1" thickBot="1" x14ac:dyDescent="0.3">
      <c r="A32" s="125"/>
      <c r="B32" s="125"/>
      <c r="C32" s="125"/>
      <c r="D32" s="125"/>
      <c r="E32" s="125"/>
      <c r="F32" s="125"/>
      <c r="G32" s="125"/>
      <c r="H32" s="125"/>
      <c r="I32" s="125"/>
      <c r="J32" s="128"/>
      <c r="K32" s="125"/>
      <c r="L32" s="125"/>
    </row>
    <row r="33" spans="1:12" ht="15.9" customHeight="1" x14ac:dyDescent="0.25">
      <c r="A33" s="505" t="s">
        <v>376</v>
      </c>
      <c r="B33" s="505"/>
      <c r="C33" s="505"/>
      <c r="D33" s="505"/>
      <c r="E33" s="505"/>
      <c r="F33" s="505"/>
      <c r="G33" s="505"/>
      <c r="H33" s="505"/>
      <c r="I33" s="505"/>
      <c r="J33" s="505"/>
      <c r="K33" s="505"/>
      <c r="L33" s="505"/>
    </row>
    <row r="34" spans="1:12" ht="6.75" customHeight="1" x14ac:dyDescent="0.25">
      <c r="J34" s="11"/>
      <c r="K34" s="31"/>
    </row>
    <row r="35" spans="1:12" ht="15.9" customHeight="1" x14ac:dyDescent="0.3">
      <c r="A35" s="62" t="s">
        <v>377</v>
      </c>
      <c r="B35" s="31" t="s">
        <v>79</v>
      </c>
      <c r="C35" s="31" t="s">
        <v>378</v>
      </c>
      <c r="G35" s="42"/>
      <c r="H35" s="42" t="s">
        <v>379</v>
      </c>
      <c r="I35" s="51"/>
      <c r="J35" s="117" t="s">
        <v>380</v>
      </c>
      <c r="K35" s="31"/>
    </row>
    <row r="36" spans="1:12" ht="12" customHeight="1" x14ac:dyDescent="0.25">
      <c r="B36" s="31" t="s">
        <v>381</v>
      </c>
      <c r="J36" s="11"/>
      <c r="K36" s="31"/>
    </row>
    <row r="37" spans="1:12" ht="12" customHeight="1" x14ac:dyDescent="0.25">
      <c r="B37" s="31" t="s">
        <v>382</v>
      </c>
      <c r="J37" s="11"/>
      <c r="K37" s="31"/>
    </row>
    <row r="38" spans="1:12" ht="12" customHeight="1" x14ac:dyDescent="0.25">
      <c r="J38" s="11"/>
      <c r="K38" s="31"/>
    </row>
    <row r="39" spans="1:12" ht="15.9" customHeight="1" x14ac:dyDescent="0.3">
      <c r="B39" s="31" t="s">
        <v>82</v>
      </c>
      <c r="C39" s="31" t="s">
        <v>383</v>
      </c>
      <c r="F39" s="64" t="s">
        <v>384</v>
      </c>
      <c r="G39" s="515"/>
      <c r="H39" s="516"/>
      <c r="I39" s="517"/>
      <c r="J39" s="132" t="s">
        <v>385</v>
      </c>
      <c r="K39" s="5"/>
    </row>
    <row r="40" spans="1:12" ht="12" customHeight="1" x14ac:dyDescent="0.25">
      <c r="I40" s="141"/>
      <c r="J40" s="11"/>
      <c r="K40" s="31"/>
    </row>
    <row r="41" spans="1:12" ht="15.9" customHeight="1" x14ac:dyDescent="0.3">
      <c r="B41" s="31" t="s">
        <v>211</v>
      </c>
      <c r="C41" s="31" t="s">
        <v>386</v>
      </c>
      <c r="F41" s="42" t="s">
        <v>387</v>
      </c>
      <c r="G41" s="467"/>
      <c r="H41" s="518"/>
      <c r="I41" s="518"/>
      <c r="J41" s="518"/>
      <c r="K41" s="468"/>
    </row>
    <row r="42" spans="1:12" ht="12" customHeight="1" x14ac:dyDescent="0.25">
      <c r="G42" s="143"/>
      <c r="H42" s="143"/>
      <c r="I42" s="143"/>
      <c r="J42" s="144"/>
      <c r="K42" s="31"/>
    </row>
    <row r="43" spans="1:12" ht="15.9" customHeight="1" x14ac:dyDescent="0.3">
      <c r="B43" s="31" t="s">
        <v>87</v>
      </c>
      <c r="C43" s="31" t="s">
        <v>388</v>
      </c>
      <c r="F43" s="42" t="s">
        <v>389</v>
      </c>
      <c r="G43" s="467"/>
      <c r="H43" s="518"/>
      <c r="I43" s="468"/>
      <c r="J43" s="118"/>
      <c r="K43" s="31"/>
    </row>
    <row r="44" spans="1:12" ht="12" customHeight="1" x14ac:dyDescent="0.25">
      <c r="J44" s="11"/>
      <c r="K44" s="31"/>
    </row>
    <row r="45" spans="1:12" ht="15.9" customHeight="1" x14ac:dyDescent="0.3">
      <c r="A45" s="62" t="s">
        <v>390</v>
      </c>
      <c r="B45" s="31" t="s">
        <v>391</v>
      </c>
      <c r="J45" s="64">
        <v>42</v>
      </c>
      <c r="K45" s="7"/>
    </row>
    <row r="46" spans="1:12" ht="12" customHeight="1" x14ac:dyDescent="0.25">
      <c r="K46" s="141"/>
    </row>
    <row r="47" spans="1:12" ht="15.9" customHeight="1" x14ac:dyDescent="0.3">
      <c r="A47" s="62" t="s">
        <v>392</v>
      </c>
      <c r="B47" s="31" t="s">
        <v>393</v>
      </c>
      <c r="I47" s="11"/>
      <c r="J47" s="31">
        <v>43</v>
      </c>
      <c r="K47" s="8"/>
    </row>
    <row r="48" spans="1:12" ht="12" customHeight="1" x14ac:dyDescent="0.25">
      <c r="K48" s="31"/>
    </row>
    <row r="49" spans="1:12" ht="15.9" customHeight="1" x14ac:dyDescent="0.3">
      <c r="A49" s="62" t="s">
        <v>394</v>
      </c>
      <c r="B49" s="62" t="s">
        <v>79</v>
      </c>
      <c r="C49" s="31" t="s">
        <v>395</v>
      </c>
      <c r="I49" s="42" t="s">
        <v>396</v>
      </c>
      <c r="J49" s="51"/>
      <c r="K49" s="117" t="s">
        <v>380</v>
      </c>
    </row>
    <row r="50" spans="1:12" ht="12" customHeight="1" x14ac:dyDescent="0.25">
      <c r="C50" s="31" t="s">
        <v>397</v>
      </c>
      <c r="G50" s="42"/>
      <c r="K50" s="295"/>
    </row>
    <row r="51" spans="1:12" ht="12" customHeight="1" x14ac:dyDescent="0.3">
      <c r="C51" s="31" t="s">
        <v>398</v>
      </c>
      <c r="G51" s="42"/>
      <c r="H51" s="42"/>
      <c r="I51" s="33"/>
      <c r="J51" s="5"/>
      <c r="K51" s="295"/>
    </row>
    <row r="52" spans="1:12" ht="6.75" customHeight="1" x14ac:dyDescent="0.25">
      <c r="I52" s="11"/>
      <c r="K52" s="31"/>
    </row>
    <row r="53" spans="1:12" ht="15.9" customHeight="1" x14ac:dyDescent="0.3">
      <c r="B53" s="31" t="s">
        <v>82</v>
      </c>
      <c r="C53" s="31" t="s">
        <v>399</v>
      </c>
      <c r="G53" s="42"/>
      <c r="H53" s="42" t="s">
        <v>400</v>
      </c>
      <c r="I53" s="51"/>
      <c r="J53" s="31" t="s">
        <v>401</v>
      </c>
      <c r="K53" s="11"/>
    </row>
    <row r="54" spans="1:12" ht="12" customHeight="1" x14ac:dyDescent="0.25">
      <c r="C54" s="31" t="s">
        <v>402</v>
      </c>
      <c r="G54" s="42"/>
      <c r="H54" s="42"/>
      <c r="I54" s="32"/>
      <c r="K54" s="11"/>
      <c r="L54" s="11"/>
    </row>
    <row r="55" spans="1:12" ht="15.9" customHeight="1" x14ac:dyDescent="0.3">
      <c r="G55" s="42"/>
      <c r="H55" s="42" t="s">
        <v>403</v>
      </c>
      <c r="I55" s="51"/>
      <c r="J55" s="31" t="s">
        <v>404</v>
      </c>
      <c r="K55" s="31"/>
      <c r="L55" s="11"/>
    </row>
    <row r="56" spans="1:12" ht="12" customHeight="1" x14ac:dyDescent="0.25">
      <c r="G56" s="42"/>
      <c r="H56" s="42"/>
      <c r="I56" s="32"/>
      <c r="K56" s="31"/>
      <c r="L56" s="11"/>
    </row>
    <row r="57" spans="1:12" ht="15.9" customHeight="1" x14ac:dyDescent="0.3">
      <c r="G57" s="42"/>
      <c r="H57" s="42" t="s">
        <v>405</v>
      </c>
      <c r="I57" s="51"/>
      <c r="J57" s="31" t="s">
        <v>406</v>
      </c>
      <c r="K57" s="31"/>
      <c r="L57" s="11"/>
    </row>
    <row r="58" spans="1:12" ht="12" customHeight="1" x14ac:dyDescent="0.25">
      <c r="I58" s="121"/>
      <c r="K58" s="31"/>
    </row>
    <row r="59" spans="1:12" ht="15.9" customHeight="1" x14ac:dyDescent="0.3">
      <c r="B59" s="62" t="s">
        <v>70</v>
      </c>
      <c r="C59" s="31" t="s">
        <v>407</v>
      </c>
      <c r="D59" s="42"/>
      <c r="G59" s="145"/>
      <c r="H59" s="145" t="s">
        <v>408</v>
      </c>
      <c r="I59" s="521"/>
      <c r="J59" s="468"/>
      <c r="K59" s="31" t="s">
        <v>385</v>
      </c>
    </row>
    <row r="60" spans="1:12" ht="12" customHeight="1" x14ac:dyDescent="0.25">
      <c r="E60" s="42"/>
      <c r="G60" s="42"/>
      <c r="H60" s="42"/>
      <c r="I60" s="140"/>
      <c r="J60" s="121"/>
      <c r="K60" s="31"/>
    </row>
    <row r="61" spans="1:12" ht="15.9" customHeight="1" x14ac:dyDescent="0.3">
      <c r="A61" s="62"/>
      <c r="B61" s="62" t="s">
        <v>87</v>
      </c>
      <c r="C61" s="31" t="s">
        <v>409</v>
      </c>
      <c r="D61" s="32"/>
      <c r="E61" s="32"/>
      <c r="G61" s="42"/>
      <c r="H61" s="42" t="s">
        <v>410</v>
      </c>
      <c r="I61" s="467"/>
      <c r="J61" s="519"/>
      <c r="K61" s="520"/>
    </row>
    <row r="62" spans="1:12" ht="12" customHeight="1" x14ac:dyDescent="0.25">
      <c r="E62" s="42"/>
      <c r="G62" s="42"/>
      <c r="H62" s="42"/>
      <c r="J62" s="144"/>
      <c r="K62" s="31"/>
    </row>
    <row r="63" spans="1:12" ht="15.9" customHeight="1" x14ac:dyDescent="0.3">
      <c r="A63" s="62"/>
      <c r="B63" s="62" t="s">
        <v>116</v>
      </c>
      <c r="C63" s="31" t="s">
        <v>411</v>
      </c>
      <c r="D63" s="119"/>
      <c r="E63" s="119"/>
      <c r="G63" s="136"/>
      <c r="H63" s="136" t="s">
        <v>412</v>
      </c>
      <c r="I63" s="522"/>
      <c r="J63" s="523"/>
      <c r="K63" s="31"/>
    </row>
    <row r="64" spans="1:12" ht="12" customHeight="1" x14ac:dyDescent="0.25">
      <c r="A64" s="506" t="s">
        <v>413</v>
      </c>
      <c r="B64" s="506"/>
      <c r="C64" s="506"/>
      <c r="D64" s="506"/>
      <c r="E64" s="506"/>
      <c r="F64" s="506"/>
      <c r="G64" s="506"/>
      <c r="H64" s="506"/>
      <c r="I64" s="506"/>
      <c r="J64" s="506"/>
      <c r="K64" s="506"/>
      <c r="L64" s="506"/>
    </row>
    <row r="65" spans="11:11" ht="15.9" customHeight="1" x14ac:dyDescent="0.25">
      <c r="K65" s="31"/>
    </row>
    <row r="66" spans="11:11" ht="15.9" customHeight="1" x14ac:dyDescent="0.25">
      <c r="K66" s="31"/>
    </row>
    <row r="95" spans="3:7" ht="15.9" customHeight="1" x14ac:dyDescent="0.35">
      <c r="C95" s="54"/>
      <c r="D95" s="54"/>
      <c r="E95" s="54"/>
      <c r="F95" s="54"/>
      <c r="G95" s="54"/>
    </row>
    <row r="96" spans="3:7" ht="15.9" customHeight="1" x14ac:dyDescent="0.35">
      <c r="C96" s="110" t="s">
        <v>414</v>
      </c>
      <c r="D96" s="54"/>
      <c r="E96" s="54"/>
      <c r="F96" s="54"/>
      <c r="G96" s="54"/>
    </row>
    <row r="97" spans="3:7" ht="15.9" customHeight="1" x14ac:dyDescent="0.35">
      <c r="C97" s="54"/>
      <c r="D97" s="54"/>
      <c r="E97" s="54"/>
      <c r="F97" s="54"/>
      <c r="G97" s="54"/>
    </row>
    <row r="98" spans="3:7" ht="15.9" customHeight="1" x14ac:dyDescent="0.35">
      <c r="C98" s="54"/>
      <c r="D98" s="54"/>
      <c r="E98" s="54"/>
      <c r="F98" s="54"/>
      <c r="G98" s="54"/>
    </row>
    <row r="99" spans="3:7" ht="15.9" customHeight="1" x14ac:dyDescent="0.35">
      <c r="C99" s="54"/>
      <c r="D99" s="54"/>
      <c r="E99" s="54"/>
      <c r="F99" s="54"/>
      <c r="G99" s="54"/>
    </row>
    <row r="100" spans="3:7" ht="15.9" customHeight="1" x14ac:dyDescent="0.35">
      <c r="C100" s="54"/>
      <c r="D100" s="54"/>
      <c r="E100" s="54"/>
      <c r="F100" s="54"/>
      <c r="G100" s="54"/>
    </row>
    <row r="101" spans="3:7" ht="15.9" customHeight="1" x14ac:dyDescent="0.35">
      <c r="C101" s="54"/>
      <c r="D101" s="54"/>
      <c r="E101" s="54"/>
      <c r="F101" s="54"/>
      <c r="G101" s="54"/>
    </row>
    <row r="102" spans="3:7" ht="15.9" customHeight="1" x14ac:dyDescent="0.35">
      <c r="C102" s="54"/>
      <c r="D102" s="54"/>
      <c r="E102" s="54"/>
      <c r="F102" s="54"/>
      <c r="G102" s="54"/>
    </row>
    <row r="103" spans="3:7" ht="15.9" customHeight="1" x14ac:dyDescent="0.35">
      <c r="C103" s="54"/>
      <c r="D103" s="54"/>
      <c r="E103" s="54"/>
      <c r="F103" s="54"/>
      <c r="G103" s="54"/>
    </row>
    <row r="104" spans="3:7" ht="15.9" customHeight="1" x14ac:dyDescent="0.35">
      <c r="C104" s="54"/>
      <c r="D104" s="54"/>
      <c r="E104" s="54"/>
      <c r="F104" s="54"/>
      <c r="G104" s="54"/>
    </row>
    <row r="105" spans="3:7" ht="15.9" customHeight="1" x14ac:dyDescent="0.35">
      <c r="C105" s="54"/>
      <c r="D105" s="54"/>
      <c r="E105" s="54"/>
      <c r="F105" s="54"/>
      <c r="G105" s="54"/>
    </row>
    <row r="106" spans="3:7" ht="15.9" customHeight="1" x14ac:dyDescent="0.35">
      <c r="C106" s="54"/>
      <c r="D106" s="54"/>
      <c r="E106" s="54"/>
      <c r="F106" s="54"/>
      <c r="G106" s="54"/>
    </row>
    <row r="107" spans="3:7" ht="15.9" customHeight="1" x14ac:dyDescent="0.35">
      <c r="C107" s="54"/>
      <c r="D107" s="54"/>
      <c r="E107" s="54"/>
      <c r="F107" s="54"/>
      <c r="G107" s="54"/>
    </row>
    <row r="108" spans="3:7" ht="15.9" customHeight="1" x14ac:dyDescent="0.35">
      <c r="C108" s="54"/>
      <c r="D108" s="54"/>
      <c r="E108" s="54"/>
      <c r="F108" s="54"/>
      <c r="G108" s="54"/>
    </row>
  </sheetData>
  <sheetProtection algorithmName="SHA-512" hashValue="oWrX23s9SEBse+Vp9TYW0k5y4XraWLq4/GzESVHf9E+4ZwEzrYtVaQHqXydwplBqX7UxKxCe5ClfaRvO3wVzFg==" saltValue="apuz7x9PZxorBTdLrEe5dg==" spinCount="100000" sheet="1" objects="1" scenarios="1" selectLockedCells="1"/>
  <protectedRanges>
    <protectedRange sqref="I63 I59" name="Range14"/>
    <protectedRange sqref="I61" name="Range13"/>
    <protectedRange sqref="I54 I56" name="Range11"/>
    <protectedRange sqref="K47" name="Range9"/>
    <protectedRange sqref="K45" name="Range8"/>
    <protectedRange sqref="G43:H43" name="Range7"/>
    <protectedRange sqref="G41:H41" name="Range6"/>
    <protectedRange sqref="G39:H39" name="Range5"/>
    <protectedRange sqref="K27" name="Range3"/>
    <protectedRange sqref="K25 I35 J49 I53 I55 I57 I51" name="Range1"/>
  </protectedRanges>
  <customSheetViews>
    <customSheetView guid="{E013CE77-DF72-43BB-9C85-14CA2AC28BF4}" showGridLines="0">
      <selection sqref="A1:K1"/>
      <pageMargins left="0" right="0" top="0" bottom="0" header="0" footer="0"/>
      <pageSetup scale="90" orientation="portrait" r:id="rId1"/>
      <headerFooter alignWithMargins="0"/>
    </customSheetView>
  </customSheetViews>
  <mergeCells count="21">
    <mergeCell ref="G43:I43"/>
    <mergeCell ref="I61:K61"/>
    <mergeCell ref="I59:J59"/>
    <mergeCell ref="I63:J63"/>
    <mergeCell ref="A64:L64"/>
    <mergeCell ref="A33:L33"/>
    <mergeCell ref="G39:I39"/>
    <mergeCell ref="G41:K41"/>
    <mergeCell ref="A5:K5"/>
    <mergeCell ref="A1:K1"/>
    <mergeCell ref="D3:J3"/>
    <mergeCell ref="A25:C25"/>
    <mergeCell ref="E25:I25"/>
    <mergeCell ref="A27:C27"/>
    <mergeCell ref="E27:I27"/>
    <mergeCell ref="E23:I23"/>
    <mergeCell ref="A23:C23"/>
    <mergeCell ref="A26:C26"/>
    <mergeCell ref="E26:I26"/>
    <mergeCell ref="C8:I8"/>
    <mergeCell ref="C10:I10"/>
  </mergeCells>
  <phoneticPr fontId="9" type="noConversion"/>
  <dataValidations count="2">
    <dataValidation type="list" allowBlank="1" showInputMessage="1" showErrorMessage="1" sqref="I35 J49 I53 I55 I57" xr:uid="{7E93CFFC-9DDD-416C-80AE-E012F6F5749C}">
      <formula1>"Yes, No"</formula1>
    </dataValidation>
    <dataValidation type="list" allowBlank="1" showInputMessage="1" showErrorMessage="1" sqref="G43:I43" xr:uid="{9BDB7CF4-B0A0-426B-8825-19F26D3912BF}">
      <formula1>"PAPER, GIS, CAD"</formula1>
    </dataValidation>
  </dataValidations>
  <pageMargins left="0.3" right="0.3" top="0.3" bottom="0.3" header="0.5" footer="0.5"/>
  <pageSetup scale="9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Q111"/>
  <sheetViews>
    <sheetView showGridLines="0" topLeftCell="A14" zoomScaleNormal="100" zoomScaleSheetLayoutView="100" workbookViewId="0">
      <selection activeCell="I17" sqref="I17"/>
    </sheetView>
  </sheetViews>
  <sheetFormatPr defaultColWidth="9.109375" defaultRowHeight="15.9" customHeight="1" x14ac:dyDescent="0.25"/>
  <cols>
    <col min="1" max="1" width="3.44140625" style="31" customWidth="1"/>
    <col min="2" max="2" width="2.44140625" style="31" customWidth="1"/>
    <col min="3" max="3" width="20.6640625" style="31" customWidth="1"/>
    <col min="4" max="4" width="7.44140625" style="31" customWidth="1"/>
    <col min="5" max="5" width="7.33203125" style="31" customWidth="1"/>
    <col min="6" max="6" width="18" style="31" customWidth="1"/>
    <col min="7" max="7" width="19.88671875" style="31" customWidth="1"/>
    <col min="8" max="8" width="3.6640625" style="42" customWidth="1"/>
    <col min="9" max="9" width="21.5546875" style="31" customWidth="1"/>
    <col min="10" max="10" width="4.88671875" style="31" customWidth="1"/>
    <col min="11" max="11" width="4.6640625" style="31" customWidth="1"/>
    <col min="12" max="16384" width="9.109375" style="31"/>
  </cols>
  <sheetData>
    <row r="1" spans="1:17" ht="15.9" customHeight="1" x14ac:dyDescent="0.25">
      <c r="A1" s="460" t="str">
        <f>"MAINE REVENUE SERVICES -" &amp;TEXT(COVER!A3," #### ") &amp;"MUNICIPAL VALUATION RETURN"</f>
        <v>MAINE REVENUE SERVICES - 2025 MUNICIPAL VALUATION RETURN</v>
      </c>
      <c r="B1" s="460"/>
      <c r="C1" s="460"/>
      <c r="D1" s="460"/>
      <c r="E1" s="460"/>
      <c r="F1" s="460"/>
      <c r="G1" s="460"/>
      <c r="H1" s="460"/>
      <c r="I1" s="460"/>
      <c r="J1" s="507"/>
    </row>
    <row r="2" spans="1:17" ht="12" customHeight="1" x14ac:dyDescent="0.25"/>
    <row r="3" spans="1:17" ht="15.9" customHeight="1" x14ac:dyDescent="0.3">
      <c r="D3" s="42" t="s">
        <v>63</v>
      </c>
      <c r="E3" s="472">
        <f>+'page 1'!F7</f>
        <v>0</v>
      </c>
      <c r="F3" s="472"/>
      <c r="G3" s="472"/>
      <c r="H3" s="472"/>
      <c r="I3" s="39"/>
      <c r="J3" s="39"/>
      <c r="K3" s="39"/>
    </row>
    <row r="4" spans="1:17" ht="6.75" customHeight="1" thickBot="1" x14ac:dyDescent="0.3">
      <c r="A4" s="125"/>
      <c r="B4" s="125"/>
      <c r="C4" s="125"/>
      <c r="D4" s="125"/>
      <c r="E4" s="125"/>
      <c r="F4" s="125"/>
      <c r="G4" s="125"/>
      <c r="H4" s="133"/>
      <c r="I4" s="125"/>
      <c r="J4" s="125"/>
    </row>
    <row r="5" spans="1:17" ht="15.9" customHeight="1" x14ac:dyDescent="0.25">
      <c r="A5" s="460" t="s">
        <v>415</v>
      </c>
      <c r="B5" s="460"/>
      <c r="C5" s="460"/>
      <c r="D5" s="460"/>
      <c r="E5" s="460"/>
      <c r="F5" s="460"/>
      <c r="G5" s="460"/>
      <c r="H5" s="460"/>
      <c r="I5" s="460"/>
    </row>
    <row r="6" spans="1:17" ht="15.9" customHeight="1" x14ac:dyDescent="0.25">
      <c r="A6" s="62" t="s">
        <v>416</v>
      </c>
      <c r="B6" s="31" t="s">
        <v>417</v>
      </c>
      <c r="H6" s="11"/>
    </row>
    <row r="7" spans="1:17" ht="12" customHeight="1" x14ac:dyDescent="0.25">
      <c r="A7" s="62"/>
      <c r="B7" s="40" t="s">
        <v>418</v>
      </c>
      <c r="C7" s="40"/>
      <c r="H7" s="11"/>
    </row>
    <row r="8" spans="1:17" ht="6.75" customHeight="1" x14ac:dyDescent="0.25">
      <c r="A8" s="62"/>
      <c r="B8" s="62"/>
      <c r="C8" s="42"/>
      <c r="D8" s="41"/>
      <c r="G8" s="42"/>
      <c r="H8" s="460"/>
      <c r="I8" s="527"/>
      <c r="J8" s="527"/>
    </row>
    <row r="9" spans="1:17" ht="15.9" customHeight="1" x14ac:dyDescent="0.3">
      <c r="A9" s="62"/>
      <c r="B9" s="62"/>
      <c r="C9" s="31" t="s">
        <v>419</v>
      </c>
      <c r="D9" s="42" t="s">
        <v>420</v>
      </c>
      <c r="E9" s="524"/>
      <c r="F9" s="525"/>
      <c r="G9" s="526"/>
      <c r="H9" s="5"/>
      <c r="I9" s="5"/>
      <c r="J9" s="5"/>
    </row>
    <row r="10" spans="1:17" ht="12" customHeight="1" x14ac:dyDescent="0.25">
      <c r="A10" s="62"/>
      <c r="B10" s="62"/>
      <c r="D10" s="42"/>
      <c r="E10" s="11"/>
      <c r="F10" s="11"/>
      <c r="G10" s="11"/>
      <c r="H10" s="5"/>
      <c r="I10" s="5"/>
      <c r="J10" s="5"/>
    </row>
    <row r="11" spans="1:17" ht="15.9" customHeight="1" x14ac:dyDescent="0.3">
      <c r="A11" s="62"/>
      <c r="B11" s="62"/>
      <c r="C11" s="31" t="s">
        <v>421</v>
      </c>
      <c r="D11" s="42" t="s">
        <v>422</v>
      </c>
      <c r="E11" s="524"/>
      <c r="F11" s="525"/>
      <c r="G11" s="526"/>
      <c r="H11" s="5"/>
      <c r="I11" s="5"/>
      <c r="J11" s="5"/>
    </row>
    <row r="12" spans="1:17" ht="12" customHeight="1" x14ac:dyDescent="0.25">
      <c r="A12" s="62"/>
      <c r="B12" s="62"/>
      <c r="D12" s="42"/>
      <c r="E12" s="11"/>
      <c r="F12" s="32"/>
      <c r="G12" s="32"/>
      <c r="H12" s="5"/>
      <c r="I12" s="5"/>
      <c r="J12" s="5"/>
    </row>
    <row r="13" spans="1:17" ht="15.9" customHeight="1" x14ac:dyDescent="0.3">
      <c r="A13" s="62"/>
      <c r="B13" s="62"/>
      <c r="C13" s="31" t="s">
        <v>423</v>
      </c>
      <c r="D13" s="42" t="s">
        <v>424</v>
      </c>
      <c r="E13" s="524"/>
      <c r="F13" s="525"/>
      <c r="G13" s="526"/>
      <c r="H13" s="146"/>
      <c r="Q13" s="108"/>
    </row>
    <row r="14" spans="1:17" ht="12" customHeight="1" x14ac:dyDescent="0.25">
      <c r="A14" s="62"/>
      <c r="B14" s="62"/>
      <c r="C14" s="42"/>
      <c r="D14" s="41"/>
      <c r="H14" s="11"/>
    </row>
    <row r="15" spans="1:17" ht="15.9" customHeight="1" x14ac:dyDescent="0.25">
      <c r="A15" s="62" t="s">
        <v>425</v>
      </c>
      <c r="B15" s="31" t="s">
        <v>426</v>
      </c>
      <c r="H15" s="11"/>
    </row>
    <row r="16" spans="1:17" ht="6.75" customHeight="1" x14ac:dyDescent="0.25">
      <c r="A16" s="62"/>
      <c r="H16" s="11"/>
    </row>
    <row r="17" spans="1:17" ht="15.9" customHeight="1" x14ac:dyDescent="0.3">
      <c r="A17" s="62"/>
      <c r="B17" s="62"/>
      <c r="C17" s="42"/>
      <c r="D17" s="42"/>
      <c r="E17" s="42" t="s">
        <v>427</v>
      </c>
      <c r="F17" s="49"/>
      <c r="G17" s="147"/>
      <c r="H17" s="64" t="s">
        <v>428</v>
      </c>
      <c r="I17" s="27"/>
    </row>
    <row r="18" spans="1:17" ht="12" customHeight="1" x14ac:dyDescent="0.25">
      <c r="D18" s="42"/>
      <c r="F18" s="11" t="s">
        <v>385</v>
      </c>
      <c r="H18" s="11"/>
      <c r="I18" s="11" t="s">
        <v>385</v>
      </c>
    </row>
    <row r="19" spans="1:17" ht="6.75" customHeight="1" x14ac:dyDescent="0.25">
      <c r="G19" s="11"/>
      <c r="H19" s="11"/>
      <c r="I19" s="121"/>
      <c r="Q19" s="43"/>
    </row>
    <row r="20" spans="1:17" ht="15.9" customHeight="1" x14ac:dyDescent="0.3">
      <c r="A20" s="62" t="s">
        <v>429</v>
      </c>
      <c r="B20" s="31" t="str">
        <f>"Interest rate charged on overdue" &amp;TEXT(COVER!A3," #### ") &amp;"property taxes"</f>
        <v>Interest rate charged on overdue 2025 property taxes</v>
      </c>
      <c r="H20" s="42">
        <v>47</v>
      </c>
      <c r="I20" s="50"/>
      <c r="Q20" s="43"/>
    </row>
    <row r="21" spans="1:17" ht="12" customHeight="1" x14ac:dyDescent="0.25">
      <c r="H21" s="11"/>
      <c r="I21" s="11" t="s">
        <v>580</v>
      </c>
    </row>
    <row r="22" spans="1:17" ht="6.75" customHeight="1" x14ac:dyDescent="0.25">
      <c r="H22" s="11"/>
    </row>
    <row r="23" spans="1:17" ht="15.9" customHeight="1" x14ac:dyDescent="0.3">
      <c r="A23" s="62" t="s">
        <v>430</v>
      </c>
      <c r="B23" s="108" t="str">
        <f>"Date(s) that" &amp;TEXT(COVER!A3," #### ") &amp;"property taxes are due"</f>
        <v>Date(s) that 2025 property taxes are due</v>
      </c>
      <c r="C23" s="108"/>
      <c r="D23" s="108"/>
      <c r="E23" s="108"/>
      <c r="F23" s="64" t="s">
        <v>431</v>
      </c>
      <c r="G23" s="27"/>
      <c r="H23" s="11" t="s">
        <v>432</v>
      </c>
      <c r="I23" s="27"/>
    </row>
    <row r="24" spans="1:17" ht="15.9" customHeight="1" x14ac:dyDescent="0.3">
      <c r="F24" s="64" t="s">
        <v>433</v>
      </c>
      <c r="G24" s="27"/>
      <c r="H24" s="146" t="s">
        <v>434</v>
      </c>
      <c r="I24" s="27"/>
      <c r="J24" s="132"/>
    </row>
    <row r="25" spans="1:17" ht="12" customHeight="1" x14ac:dyDescent="0.25">
      <c r="G25" s="11" t="s">
        <v>385</v>
      </c>
      <c r="H25" s="11"/>
      <c r="I25" s="11" t="s">
        <v>385</v>
      </c>
    </row>
    <row r="26" spans="1:17" ht="15.9" customHeight="1" x14ac:dyDescent="0.25">
      <c r="A26" s="62" t="s">
        <v>435</v>
      </c>
      <c r="B26" s="31" t="s">
        <v>436</v>
      </c>
    </row>
    <row r="27" spans="1:17" ht="6.75" customHeight="1" x14ac:dyDescent="0.25">
      <c r="A27" s="62"/>
      <c r="B27" s="62"/>
      <c r="D27" s="140"/>
      <c r="H27" s="148"/>
      <c r="I27" s="140"/>
    </row>
    <row r="28" spans="1:17" ht="15.9" customHeight="1" x14ac:dyDescent="0.3">
      <c r="A28" s="62"/>
      <c r="C28" s="149" t="s">
        <v>437</v>
      </c>
      <c r="D28" s="51"/>
      <c r="E28" s="5" t="s">
        <v>438</v>
      </c>
      <c r="F28" s="474" t="s">
        <v>439</v>
      </c>
      <c r="G28" s="475"/>
      <c r="H28" s="524"/>
      <c r="I28" s="526"/>
    </row>
    <row r="29" spans="1:17" ht="12" customHeight="1" x14ac:dyDescent="0.3">
      <c r="D29" s="42"/>
      <c r="G29" s="44"/>
      <c r="H29" s="31"/>
    </row>
    <row r="30" spans="1:17" ht="15.9" customHeight="1" x14ac:dyDescent="0.3">
      <c r="A30" s="62" t="s">
        <v>440</v>
      </c>
      <c r="B30" s="31" t="s">
        <v>441</v>
      </c>
      <c r="H30" s="31"/>
    </row>
    <row r="31" spans="1:17" ht="6.75" customHeight="1" x14ac:dyDescent="0.25">
      <c r="A31" s="62"/>
      <c r="D31" s="140"/>
      <c r="H31" s="31"/>
      <c r="I31" s="140"/>
    </row>
    <row r="32" spans="1:17" ht="15.9" customHeight="1" x14ac:dyDescent="0.3">
      <c r="A32" s="62"/>
      <c r="B32" s="474" t="s">
        <v>442</v>
      </c>
      <c r="C32" s="475"/>
      <c r="D32" s="51"/>
      <c r="E32" s="5" t="s">
        <v>438</v>
      </c>
      <c r="G32" s="42" t="s">
        <v>443</v>
      </c>
      <c r="H32" s="129" t="s">
        <v>444</v>
      </c>
      <c r="I32" s="53"/>
    </row>
    <row r="33" spans="1:9" ht="12" customHeight="1" x14ac:dyDescent="0.25">
      <c r="A33" s="62"/>
      <c r="C33" s="42"/>
      <c r="E33" s="5"/>
      <c r="G33" s="42"/>
      <c r="H33" s="31"/>
      <c r="I33" s="45"/>
    </row>
    <row r="34" spans="1:9" ht="15.9" customHeight="1" x14ac:dyDescent="0.3">
      <c r="A34" s="62"/>
      <c r="E34" s="5"/>
      <c r="G34" s="42" t="s">
        <v>445</v>
      </c>
      <c r="H34" s="129" t="s">
        <v>446</v>
      </c>
      <c r="I34" s="52"/>
    </row>
    <row r="35" spans="1:9" ht="15.9" customHeight="1" x14ac:dyDescent="0.25">
      <c r="A35" s="62" t="s">
        <v>447</v>
      </c>
      <c r="B35" s="31" t="s">
        <v>448</v>
      </c>
      <c r="H35" s="31"/>
      <c r="I35" s="5"/>
    </row>
    <row r="36" spans="1:9" ht="6.75" customHeight="1" x14ac:dyDescent="0.25">
      <c r="A36" s="62"/>
      <c r="D36" s="140"/>
      <c r="H36" s="31"/>
      <c r="I36" s="46"/>
    </row>
    <row r="37" spans="1:9" ht="15.9" customHeight="1" x14ac:dyDescent="0.3">
      <c r="A37" s="62"/>
      <c r="C37" s="64" t="s">
        <v>449</v>
      </c>
      <c r="D37" s="51"/>
      <c r="E37" s="5" t="s">
        <v>438</v>
      </c>
      <c r="G37" s="42" t="s">
        <v>443</v>
      </c>
      <c r="H37" s="129" t="s">
        <v>450</v>
      </c>
      <c r="I37" s="53"/>
    </row>
    <row r="38" spans="1:9" ht="12" customHeight="1" x14ac:dyDescent="0.25">
      <c r="A38" s="62"/>
      <c r="C38" s="42"/>
      <c r="E38" s="5"/>
      <c r="G38" s="42"/>
      <c r="H38" s="31"/>
      <c r="I38" s="45"/>
    </row>
    <row r="39" spans="1:9" ht="15.9" customHeight="1" x14ac:dyDescent="0.3">
      <c r="A39" s="62"/>
      <c r="E39" s="5"/>
      <c r="G39" s="42" t="s">
        <v>445</v>
      </c>
      <c r="H39" s="129" t="s">
        <v>451</v>
      </c>
      <c r="I39" s="214"/>
    </row>
    <row r="40" spans="1:9" ht="15.9" customHeight="1" x14ac:dyDescent="0.25">
      <c r="A40" s="62" t="s">
        <v>452</v>
      </c>
      <c r="B40" s="31" t="s">
        <v>453</v>
      </c>
      <c r="H40" s="31"/>
      <c r="I40" s="5"/>
    </row>
    <row r="41" spans="1:9" ht="6.75" customHeight="1" x14ac:dyDescent="0.25">
      <c r="A41" s="62"/>
      <c r="D41" s="140"/>
      <c r="H41" s="31"/>
      <c r="I41" s="46"/>
    </row>
    <row r="42" spans="1:9" ht="15.9" customHeight="1" x14ac:dyDescent="0.3">
      <c r="A42" s="62"/>
      <c r="C42" s="64" t="s">
        <v>454</v>
      </c>
      <c r="D42" s="51"/>
      <c r="E42" s="5" t="s">
        <v>438</v>
      </c>
      <c r="G42" s="42" t="s">
        <v>443</v>
      </c>
      <c r="H42" s="129" t="s">
        <v>455</v>
      </c>
      <c r="I42" s="53"/>
    </row>
    <row r="43" spans="1:9" ht="12" customHeight="1" x14ac:dyDescent="0.25">
      <c r="A43" s="62"/>
      <c r="C43" s="42"/>
      <c r="E43" s="5"/>
      <c r="G43" s="42"/>
      <c r="H43" s="31"/>
      <c r="I43" s="45"/>
    </row>
    <row r="44" spans="1:9" ht="15.9" customHeight="1" x14ac:dyDescent="0.3">
      <c r="A44" s="62"/>
      <c r="E44" s="5"/>
      <c r="G44" s="42" t="s">
        <v>445</v>
      </c>
      <c r="H44" s="129" t="s">
        <v>456</v>
      </c>
      <c r="I44" s="214"/>
    </row>
    <row r="45" spans="1:9" ht="12" customHeight="1" x14ac:dyDescent="0.25">
      <c r="A45" s="62"/>
      <c r="C45" s="42"/>
      <c r="E45" s="5"/>
      <c r="G45" s="140"/>
      <c r="H45" s="140"/>
    </row>
    <row r="46" spans="1:9" ht="15.9" customHeight="1" x14ac:dyDescent="0.3">
      <c r="A46" s="218" t="s">
        <v>457</v>
      </c>
      <c r="C46" s="34"/>
      <c r="F46" s="528">
        <f>'page 1'!F7</f>
        <v>0</v>
      </c>
      <c r="G46" s="529"/>
      <c r="H46" s="530"/>
      <c r="I46" s="215" t="s">
        <v>458</v>
      </c>
    </row>
    <row r="47" spans="1:9" ht="6.75" customHeight="1" x14ac:dyDescent="0.3">
      <c r="A47" s="290"/>
      <c r="C47" s="34"/>
      <c r="F47" s="33"/>
      <c r="G47" s="33"/>
      <c r="H47" s="33"/>
      <c r="I47" s="215"/>
    </row>
    <row r="48" spans="1:9" ht="12" customHeight="1" x14ac:dyDescent="0.25">
      <c r="A48" s="219" t="s">
        <v>459</v>
      </c>
      <c r="D48" s="150"/>
      <c r="E48" s="150"/>
      <c r="F48" s="150"/>
      <c r="G48" s="150"/>
      <c r="H48" s="150"/>
      <c r="I48" s="150"/>
    </row>
    <row r="49" spans="1:10" ht="12" customHeight="1" x14ac:dyDescent="0.25">
      <c r="A49" s="219" t="s">
        <v>460</v>
      </c>
      <c r="C49" s="150"/>
      <c r="D49" s="150"/>
      <c r="E49" s="150"/>
      <c r="F49" s="150"/>
      <c r="G49" s="150"/>
      <c r="H49" s="150"/>
      <c r="I49" s="150"/>
    </row>
    <row r="50" spans="1:10" ht="6.75" customHeight="1" x14ac:dyDescent="0.25">
      <c r="A50" s="34"/>
      <c r="C50" s="150"/>
      <c r="D50" s="150"/>
      <c r="E50" s="150"/>
      <c r="F50" s="150"/>
      <c r="G50" s="150"/>
      <c r="H50" s="150"/>
      <c r="I50" s="150"/>
    </row>
    <row r="51" spans="1:10" ht="15.9" customHeight="1" x14ac:dyDescent="0.25">
      <c r="F51" s="531"/>
      <c r="G51" s="531"/>
      <c r="H51" s="531"/>
      <c r="I51" s="531"/>
    </row>
    <row r="52" spans="1:10" ht="15.9" customHeight="1" x14ac:dyDescent="0.25">
      <c r="C52" s="31" t="s">
        <v>461</v>
      </c>
      <c r="F52" s="532"/>
      <c r="G52" s="532"/>
      <c r="H52" s="532"/>
      <c r="I52" s="532"/>
    </row>
    <row r="53" spans="1:10" ht="15.9" customHeight="1" x14ac:dyDescent="0.25">
      <c r="C53" s="79" t="s">
        <v>462</v>
      </c>
      <c r="F53" s="532"/>
      <c r="G53" s="532"/>
      <c r="H53" s="532"/>
      <c r="I53" s="532"/>
    </row>
    <row r="54" spans="1:10" ht="15.9" customHeight="1" x14ac:dyDescent="0.25">
      <c r="F54" s="532"/>
      <c r="G54" s="532"/>
      <c r="H54" s="532"/>
      <c r="I54" s="532"/>
    </row>
    <row r="55" spans="1:10" ht="15.9" customHeight="1" x14ac:dyDescent="0.25">
      <c r="C55" s="140"/>
      <c r="F55" s="532"/>
      <c r="G55" s="532"/>
      <c r="H55" s="532"/>
      <c r="I55" s="532"/>
    </row>
    <row r="56" spans="1:10" ht="15.9" customHeight="1" x14ac:dyDescent="0.3">
      <c r="A56" s="47" t="s">
        <v>463</v>
      </c>
      <c r="B56" s="129"/>
      <c r="C56" s="27"/>
      <c r="H56" s="31"/>
    </row>
    <row r="57" spans="1:10" ht="15.9" customHeight="1" x14ac:dyDescent="0.25">
      <c r="C57" s="11" t="s">
        <v>385</v>
      </c>
      <c r="H57" s="31"/>
    </row>
    <row r="58" spans="1:10" ht="12" customHeight="1" x14ac:dyDescent="0.25">
      <c r="H58" s="31"/>
    </row>
    <row r="59" spans="1:10" ht="12" customHeight="1" x14ac:dyDescent="0.25">
      <c r="A59" s="533" t="str">
        <f>"NOTICE: This return must be completed and sent to the Property Tax Division by November 1," &amp;TEXT(COVER!A3," #### ") &amp;"or within 30 days after the commitment date, whichever is later, in order to avoid reduction or loss of any entitlement under the Tree Growth Tax Law municipal reimbursement program for the" &amp;TEXT(COVER!A3," #### ") &amp;"tax year."</f>
        <v>NOTICE: This return must be completed and sent to the Property Tax Division by November 1, 2025 or within 30 days after the commitment date, whichever is later, in order to avoid reduction or loss of any entitlement under the Tree Growth Tax Law municipal reimbursement program for the 2025 tax year.</v>
      </c>
      <c r="B59" s="533"/>
      <c r="C59" s="533"/>
      <c r="D59" s="533"/>
      <c r="E59" s="533"/>
      <c r="F59" s="533"/>
      <c r="G59" s="533"/>
      <c r="H59" s="533"/>
      <c r="I59" s="533"/>
      <c r="J59" s="48"/>
    </row>
    <row r="60" spans="1:10" ht="12" customHeight="1" x14ac:dyDescent="0.25">
      <c r="A60" s="533"/>
      <c r="B60" s="533"/>
      <c r="C60" s="533"/>
      <c r="D60" s="533"/>
      <c r="E60" s="533"/>
      <c r="F60" s="533"/>
      <c r="G60" s="533"/>
      <c r="H60" s="533"/>
      <c r="I60" s="533"/>
    </row>
    <row r="61" spans="1:10" ht="12" customHeight="1" x14ac:dyDescent="0.25">
      <c r="A61" s="533"/>
      <c r="B61" s="533"/>
      <c r="C61" s="533"/>
      <c r="D61" s="533"/>
      <c r="E61" s="533"/>
      <c r="F61" s="533"/>
      <c r="G61" s="533"/>
      <c r="H61" s="533"/>
      <c r="I61" s="533"/>
    </row>
    <row r="62" spans="1:10" ht="12" customHeight="1" x14ac:dyDescent="0.25">
      <c r="A62" s="533"/>
      <c r="B62" s="533"/>
      <c r="C62" s="533"/>
      <c r="D62" s="533"/>
      <c r="E62" s="533"/>
      <c r="F62" s="533"/>
      <c r="G62" s="533"/>
      <c r="H62" s="533"/>
      <c r="I62" s="533"/>
    </row>
    <row r="63" spans="1:10" ht="15.9" customHeight="1" x14ac:dyDescent="0.25">
      <c r="A63" s="506" t="s">
        <v>464</v>
      </c>
      <c r="B63" s="506"/>
      <c r="C63" s="506"/>
      <c r="D63" s="506"/>
      <c r="E63" s="506"/>
      <c r="F63" s="506"/>
      <c r="G63" s="506"/>
      <c r="H63" s="506"/>
      <c r="I63" s="506"/>
      <c r="J63" s="506"/>
    </row>
    <row r="64" spans="1:10" ht="15.9" customHeight="1" x14ac:dyDescent="0.25">
      <c r="H64" s="31"/>
    </row>
    <row r="101" spans="3:3" ht="15.9" customHeight="1" x14ac:dyDescent="0.35">
      <c r="C101" s="54"/>
    </row>
    <row r="102" spans="3:3" ht="15.9" customHeight="1" x14ac:dyDescent="0.35">
      <c r="C102" s="54"/>
    </row>
    <row r="103" spans="3:3" ht="15.9" customHeight="1" x14ac:dyDescent="0.35">
      <c r="C103" s="54"/>
    </row>
    <row r="104" spans="3:3" ht="15.9" customHeight="1" x14ac:dyDescent="0.35">
      <c r="C104" s="110" t="s">
        <v>465</v>
      </c>
    </row>
    <row r="105" spans="3:3" ht="15.9" customHeight="1" x14ac:dyDescent="0.35">
      <c r="C105" s="54"/>
    </row>
    <row r="106" spans="3:3" ht="15.9" customHeight="1" x14ac:dyDescent="0.35">
      <c r="C106" s="54"/>
    </row>
    <row r="107" spans="3:3" ht="15.9" customHeight="1" x14ac:dyDescent="0.35">
      <c r="C107" s="54"/>
    </row>
    <row r="108" spans="3:3" ht="15.9" customHeight="1" x14ac:dyDescent="0.35">
      <c r="C108" s="54"/>
    </row>
    <row r="109" spans="3:3" ht="15.9" customHeight="1" x14ac:dyDescent="0.35">
      <c r="C109" s="54"/>
    </row>
    <row r="110" spans="3:3" ht="15.9" customHeight="1" x14ac:dyDescent="0.35">
      <c r="C110" s="54"/>
    </row>
    <row r="111" spans="3:3" ht="15.9" customHeight="1" x14ac:dyDescent="0.35">
      <c r="C111" s="54"/>
    </row>
  </sheetData>
  <sheetProtection algorithmName="SHA-512" hashValue="HwVgwe4vtpZy1YUykSryn3MZGr5qLwFmUqmnteiyAcGaLkAy5j8A6cP7AvRknndnpm00fWizgDUf8HcsYfEy8w==" saltValue="eTGsKVVeVQXB4juSS6GKxQ==" spinCount="100000" sheet="1" objects="1" scenarios="1" selectLockedCells="1"/>
  <protectedRanges>
    <protectedRange sqref="I17 I20 I23:I24 G23:G24 C56" name="Range2"/>
    <protectedRange sqref="F17" name="Range1"/>
    <protectedRange sqref="F17" name="Range3"/>
    <protectedRange sqref="I17 I20 I23:I24 G23:G24 C56" name="Range4"/>
  </protectedRanges>
  <customSheetViews>
    <customSheetView guid="{E013CE77-DF72-43BB-9C85-14CA2AC28BF4}" showGridLines="0" fitToPage="1" topLeftCell="A22">
      <selection activeCell="I22" sqref="I22"/>
      <pageMargins left="0" right="0" top="0" bottom="0" header="0" footer="0"/>
      <pageSetup scale="87" orientation="portrait" r:id="rId1"/>
      <headerFooter alignWithMargins="0"/>
    </customSheetView>
  </customSheetViews>
  <mergeCells count="18">
    <mergeCell ref="F46:H46"/>
    <mergeCell ref="A63:J63"/>
    <mergeCell ref="F51:I51"/>
    <mergeCell ref="F52:I52"/>
    <mergeCell ref="F53:I53"/>
    <mergeCell ref="A59:I62"/>
    <mergeCell ref="F54:I54"/>
    <mergeCell ref="F55:I55"/>
    <mergeCell ref="B32:C32"/>
    <mergeCell ref="F28:G28"/>
    <mergeCell ref="E9:G9"/>
    <mergeCell ref="A1:J1"/>
    <mergeCell ref="E3:H3"/>
    <mergeCell ref="A5:I5"/>
    <mergeCell ref="H8:J8"/>
    <mergeCell ref="H28:I28"/>
    <mergeCell ref="E11:G11"/>
    <mergeCell ref="E13:G13"/>
  </mergeCells>
  <phoneticPr fontId="9" type="noConversion"/>
  <dataValidations count="4">
    <dataValidation type="list" showDropDown="1" showInputMessage="1" showErrorMessage="1" sqref="D14 D8" xr:uid="{00000000-0002-0000-0800-000000000000}">
      <formula1>$Q$13:$Q$14</formula1>
    </dataValidation>
    <dataValidation type="list" showDropDown="1" showInputMessage="1" showErrorMessage="1" sqref="F12:G12" xr:uid="{00000000-0002-0000-0800-000001000000}">
      <formula1>$Q$13:$Q$15</formula1>
    </dataValidation>
    <dataValidation type="list" allowBlank="1" showInputMessage="1" showErrorMessage="1" sqref="E9:G9" xr:uid="{86B65120-218D-4F59-BC4E-DE1BAD43CD7B}">
      <formula1>"SINGLE ASSESSOR, ASSESSORS' AGENT, BOARD OF ASSESSORS"</formula1>
    </dataValidation>
    <dataValidation type="list" allowBlank="1" showInputMessage="1" showErrorMessage="1" sqref="D28 D32 D37 D42" xr:uid="{DCFC33F4-DF36-4B0D-B9A1-9EDCD4B320EB}">
      <formula1>"YES, NO"</formula1>
    </dataValidation>
  </dataValidations>
  <pageMargins left="0.3" right="0.3" top="0.3" bottom="0.3" header="0.5" footer="0.5"/>
  <pageSetup scale="9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COVER</vt:lpstr>
      <vt:lpstr>page 1</vt:lpstr>
      <vt:lpstr>page 2</vt:lpstr>
      <vt:lpstr>page 3</vt:lpstr>
      <vt:lpstr>page 4</vt:lpstr>
      <vt:lpstr>page 5</vt:lpstr>
      <vt:lpstr>page 6</vt:lpstr>
      <vt:lpstr>page 7</vt:lpstr>
      <vt:lpstr>page 8</vt:lpstr>
      <vt:lpstr>page 9</vt:lpstr>
      <vt:lpstr>Tax Rate Form</vt:lpstr>
      <vt:lpstr>Enhanced BETE Sheet</vt:lpstr>
      <vt:lpstr>COVER!Print_Area</vt:lpstr>
      <vt:lpstr>'Enhanced BETE Sheet'!Print_Area</vt:lpstr>
      <vt:lpstr>'page 1'!Print_Area</vt:lpstr>
      <vt:lpstr>'page 2'!Print_Area</vt:lpstr>
      <vt:lpstr>'page 3'!Print_Area</vt:lpstr>
      <vt:lpstr>'page 4'!Print_Area</vt:lpstr>
      <vt:lpstr>'page 5'!Print_Area</vt:lpstr>
      <vt:lpstr>'page 6'!Print_Area</vt:lpstr>
      <vt:lpstr>'page 7'!Print_Area</vt:lpstr>
      <vt:lpstr>'page 8'!Print_Area</vt:lpstr>
      <vt:lpstr>'page 9'!Print_Area</vt:lpstr>
      <vt:lpstr>'Tax Rate Form'!Print_Area</vt:lpstr>
    </vt:vector>
  </TitlesOfParts>
  <Manager/>
  <Company>CITY OF SOUTH PORTLAND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Munro-Ludders, Elijah</cp:lastModifiedBy>
  <cp:revision/>
  <cp:lastPrinted>2023-07-26T14:59:46Z</cp:lastPrinted>
  <dcterms:created xsi:type="dcterms:W3CDTF">1999-06-30T16:10:49Z</dcterms:created>
  <dcterms:modified xsi:type="dcterms:W3CDTF">2025-04-11T15:29:22Z</dcterms:modified>
  <cp:category/>
  <cp:contentStatus/>
</cp:coreProperties>
</file>