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G:\INSPUB\WWW\Insurance\publications_reports\yearly_reports\rule945\excel\"/>
    </mc:Choice>
  </mc:AlternateContent>
  <xr:revisionPtr revIDLastSave="0" documentId="8_{7BDF1F9B-BFDE-4F45-81E0-342ABF3BABED}" xr6:coauthVersionLast="41" xr6:coauthVersionMax="41" xr10:uidLastSave="{00000000-0000-0000-0000-000000000000}"/>
  <workbookProtection workbookAlgorithmName="SHA-512" workbookHashValue="DiCOaQaIwEC+pHAUMrNlP+f2LWsiBPYGzfWq6ZTYgGgf2OrRnjpyxNeADtwAmB9zRkB6SuoBIlN96lZy0VzGOA==" workbookSaltValue="+l7Fo37nuE0hGig2sd4G6A==" workbookSpinCount="100000" lockStructure="1"/>
  <bookViews>
    <workbookView xWindow="-20610" yWindow="-120" windowWidth="20730" windowHeight="11160" tabRatio="684" xr2:uid="{00000000-000D-0000-FFFF-FFFF00000000}"/>
  </bookViews>
  <sheets>
    <sheet name="Sections I-III. Company Data" sheetId="1" r:id="rId1"/>
    <sheet name="Statewide Data" sheetId="2" r:id="rId2"/>
    <sheet name="Area 1 Data" sheetId="3" r:id="rId3"/>
    <sheet name="Area 2 Data" sheetId="4" r:id="rId4"/>
    <sheet name="Area 3 Data" sheetId="5" r:id="rId5"/>
    <sheet name="Area 4 Data" sheetId="6" r:id="rId6"/>
    <sheet name="Allocation Method" sheetId="7" r:id="rId7"/>
    <sheet name="Comments" sheetId="8" r:id="rId8"/>
  </sheets>
  <externalReferences>
    <externalReference r:id="rId9"/>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6" i="2" l="1"/>
  <c r="D46" i="2"/>
  <c r="F46" i="2" l="1"/>
  <c r="E9" i="6" l="1"/>
  <c r="D9" i="6"/>
  <c r="E8" i="6"/>
  <c r="D8" i="6"/>
  <c r="E7" i="6"/>
  <c r="D7" i="6"/>
  <c r="E6" i="6"/>
  <c r="D6" i="6"/>
  <c r="E5" i="6"/>
  <c r="D5" i="6"/>
  <c r="E9" i="5"/>
  <c r="D9" i="5"/>
  <c r="E8" i="5"/>
  <c r="D8" i="5"/>
  <c r="E7" i="5"/>
  <c r="D7" i="5"/>
  <c r="E6" i="5"/>
  <c r="D6" i="5"/>
  <c r="E5" i="5"/>
  <c r="D5" i="5"/>
  <c r="E9" i="4" l="1"/>
  <c r="D9" i="4"/>
  <c r="E8" i="4"/>
  <c r="D8" i="4"/>
  <c r="E7" i="4"/>
  <c r="D7" i="4"/>
  <c r="E6" i="4"/>
  <c r="D6" i="4"/>
  <c r="E5" i="4"/>
  <c r="D5" i="4"/>
  <c r="E9" i="3"/>
  <c r="D9" i="3"/>
  <c r="E8" i="3"/>
  <c r="D8" i="3"/>
  <c r="E7" i="3"/>
  <c r="D7" i="3"/>
  <c r="E6" i="3"/>
  <c r="D6" i="3"/>
  <c r="E5" i="3"/>
  <c r="D5" i="3"/>
  <c r="G43" i="2" l="1"/>
  <c r="D51" i="2" l="1"/>
  <c r="G7" i="2"/>
  <c r="G8" i="2"/>
  <c r="E53" i="2"/>
  <c r="D53" i="2"/>
  <c r="C53" i="2"/>
  <c r="E52" i="2"/>
  <c r="D52" i="2"/>
  <c r="C52" i="2"/>
  <c r="E51" i="2"/>
  <c r="C51" i="2"/>
  <c r="E50" i="2"/>
  <c r="D50" i="2"/>
  <c r="C50" i="2"/>
  <c r="E29" i="2"/>
  <c r="D29" i="2"/>
  <c r="C29" i="2"/>
  <c r="E28" i="2"/>
  <c r="D28" i="2"/>
  <c r="C28" i="2"/>
  <c r="E27" i="2"/>
  <c r="D27" i="2"/>
  <c r="C27" i="2"/>
  <c r="E26" i="2"/>
  <c r="D26" i="2"/>
  <c r="C26" i="2"/>
  <c r="E25" i="2"/>
  <c r="D25" i="2"/>
  <c r="C25" i="2"/>
  <c r="E24" i="2"/>
  <c r="D24" i="2"/>
  <c r="C24" i="2"/>
  <c r="E23" i="2"/>
  <c r="D23" i="2"/>
  <c r="C23" i="2"/>
  <c r="E19" i="2"/>
  <c r="E21" i="2" s="1"/>
  <c r="D19" i="2"/>
  <c r="C19" i="2"/>
  <c r="E18" i="2"/>
  <c r="D18" i="2"/>
  <c r="D21" i="2" s="1"/>
  <c r="C18" i="2"/>
  <c r="F15" i="2"/>
  <c r="E15" i="2"/>
  <c r="D15" i="2"/>
  <c r="C15" i="2"/>
  <c r="F14" i="2"/>
  <c r="E14" i="2"/>
  <c r="D14" i="2"/>
  <c r="C14" i="2"/>
  <c r="F11" i="2"/>
  <c r="E11" i="2"/>
  <c r="D11" i="2"/>
  <c r="C11" i="2"/>
  <c r="F10" i="2"/>
  <c r="E10" i="2"/>
  <c r="D10" i="2"/>
  <c r="C10" i="2"/>
  <c r="F9" i="2"/>
  <c r="E9" i="2"/>
  <c r="E12" i="2" s="1"/>
  <c r="D9" i="2"/>
  <c r="C9" i="2"/>
  <c r="F6" i="2"/>
  <c r="E6" i="2"/>
  <c r="D6" i="2"/>
  <c r="C6" i="2"/>
  <c r="F5" i="2"/>
  <c r="E5" i="2"/>
  <c r="D5" i="2"/>
  <c r="C5" i="2"/>
  <c r="D47" i="2"/>
  <c r="E47" i="2"/>
  <c r="F47" i="2"/>
  <c r="F48" i="2" s="1"/>
  <c r="C47" i="2"/>
  <c r="F21" i="2"/>
  <c r="G27" i="6"/>
  <c r="G26" i="6"/>
  <c r="G25" i="6"/>
  <c r="G24" i="6"/>
  <c r="G22" i="6"/>
  <c r="G21" i="6"/>
  <c r="G20" i="6"/>
  <c r="G19" i="6"/>
  <c r="G18" i="6"/>
  <c r="G17" i="6"/>
  <c r="G16" i="6"/>
  <c r="G14" i="6"/>
  <c r="G13" i="6"/>
  <c r="G12" i="6"/>
  <c r="G11" i="6"/>
  <c r="G9" i="6"/>
  <c r="G8" i="6"/>
  <c r="G7" i="6"/>
  <c r="G6" i="6"/>
  <c r="G5" i="6"/>
  <c r="G27" i="5"/>
  <c r="G26" i="5"/>
  <c r="G25" i="5"/>
  <c r="G24" i="5"/>
  <c r="G22" i="5"/>
  <c r="G21" i="5"/>
  <c r="G20" i="5"/>
  <c r="G19" i="5"/>
  <c r="G18" i="5"/>
  <c r="G17" i="5"/>
  <c r="G16" i="5"/>
  <c r="G14" i="5"/>
  <c r="G13" i="5"/>
  <c r="G12" i="5"/>
  <c r="G11" i="5"/>
  <c r="G9" i="5"/>
  <c r="G8" i="5"/>
  <c r="G7" i="5"/>
  <c r="G6" i="5"/>
  <c r="G5" i="5"/>
  <c r="G27" i="4"/>
  <c r="G26" i="4"/>
  <c r="G25" i="4"/>
  <c r="G24" i="4"/>
  <c r="G22" i="4"/>
  <c r="G21" i="4"/>
  <c r="G20" i="4"/>
  <c r="G19" i="4"/>
  <c r="G18" i="4"/>
  <c r="G17" i="4"/>
  <c r="G16" i="4"/>
  <c r="G14" i="4"/>
  <c r="G13" i="4"/>
  <c r="G12" i="4"/>
  <c r="G11" i="4"/>
  <c r="G9" i="4"/>
  <c r="G8" i="4"/>
  <c r="G7" i="4"/>
  <c r="G6" i="4"/>
  <c r="G5" i="4"/>
  <c r="G27" i="3"/>
  <c r="G26" i="3"/>
  <c r="G52" i="2" s="1"/>
  <c r="G25" i="3"/>
  <c r="G51" i="2" s="1"/>
  <c r="G24" i="3"/>
  <c r="G22" i="3"/>
  <c r="G21" i="3"/>
  <c r="G20" i="3"/>
  <c r="G27" i="2" s="1"/>
  <c r="G19" i="3"/>
  <c r="G18" i="3"/>
  <c r="G17" i="3"/>
  <c r="G16" i="3"/>
  <c r="G14" i="3"/>
  <c r="G19" i="2" s="1"/>
  <c r="G13" i="3"/>
  <c r="G12" i="3"/>
  <c r="G11" i="3"/>
  <c r="G9" i="3"/>
  <c r="G8" i="3"/>
  <c r="G7" i="3"/>
  <c r="G6" i="3"/>
  <c r="G5" i="3"/>
  <c r="G46" i="2"/>
  <c r="G45" i="2"/>
  <c r="G44" i="2"/>
  <c r="G42" i="2"/>
  <c r="G41" i="2"/>
  <c r="G40" i="2"/>
  <c r="G39" i="2"/>
  <c r="G38" i="2"/>
  <c r="G37" i="2"/>
  <c r="G36" i="2"/>
  <c r="G35" i="2"/>
  <c r="G34" i="2"/>
  <c r="G32" i="2"/>
  <c r="G31" i="2"/>
  <c r="G30" i="2"/>
  <c r="G20" i="2"/>
  <c r="G17" i="2"/>
  <c r="G16" i="2"/>
  <c r="F12" i="2"/>
  <c r="G25" i="2"/>
  <c r="G28" i="2" l="1"/>
  <c r="G24" i="2"/>
  <c r="G47" i="2"/>
  <c r="G53" i="2"/>
  <c r="G14" i="2"/>
  <c r="G10" i="2"/>
  <c r="G9" i="2"/>
  <c r="C12" i="2"/>
  <c r="G18" i="2"/>
  <c r="G23" i="2"/>
  <c r="C33" i="2"/>
  <c r="E33" i="2"/>
  <c r="E48" i="2" s="1"/>
  <c r="G29" i="2"/>
  <c r="D33" i="2"/>
  <c r="D48" i="2" s="1"/>
  <c r="G26" i="2"/>
  <c r="G50" i="2"/>
  <c r="D12" i="2"/>
  <c r="G11" i="2"/>
  <c r="G15" i="2"/>
  <c r="C21" i="2"/>
  <c r="G21" i="2" s="1"/>
  <c r="G5" i="2"/>
  <c r="G6" i="2"/>
  <c r="G12" i="2" l="1"/>
  <c r="G33" i="2"/>
  <c r="C48" i="2"/>
  <c r="G48" i="2" s="1"/>
</calcChain>
</file>

<file path=xl/sharedStrings.xml><?xml version="1.0" encoding="utf-8"?>
<sst xmlns="http://schemas.openxmlformats.org/spreadsheetml/2006/main" count="307" uniqueCount="104">
  <si>
    <t>Section I. Company Information</t>
  </si>
  <si>
    <t>Company Name:</t>
  </si>
  <si>
    <t>NAIC Code:</t>
  </si>
  <si>
    <t>Section II. Contact Information</t>
  </si>
  <si>
    <t>First Name:</t>
  </si>
  <si>
    <t>Last Name:</t>
  </si>
  <si>
    <t>Phone Number:</t>
  </si>
  <si>
    <t>Year</t>
  </si>
  <si>
    <t>Total</t>
  </si>
  <si>
    <t>Maine 945 Report</t>
  </si>
  <si>
    <t>Section III. Direct Written Health Insurance Premium</t>
  </si>
  <si>
    <t>Maine Rule 945 Report</t>
  </si>
  <si>
    <t>Large Groups</t>
  </si>
  <si>
    <t>Small Groups</t>
  </si>
  <si>
    <t>Individuals</t>
  </si>
  <si>
    <t>Stop Loss</t>
  </si>
  <si>
    <t>Member and Contract Information</t>
  </si>
  <si>
    <t>Line Number</t>
  </si>
  <si>
    <t>Member Months during year</t>
  </si>
  <si>
    <t>Number of contracts 12/31</t>
  </si>
  <si>
    <t>2a</t>
  </si>
  <si>
    <t>Number of contracts included in line 2 that were issued during the year</t>
  </si>
  <si>
    <t>2b</t>
  </si>
  <si>
    <t>Number of contracts in line 2a covering policyholders that were uninsured for the prior 90 days</t>
  </si>
  <si>
    <t>Number of subscribers covered as individuals (non-family) under group or individual contracts 12/31</t>
  </si>
  <si>
    <t>Number of families covered (individual + spouse, individual + dependent, individual + family) 12/31</t>
  </si>
  <si>
    <t>Number of dependents 12/31</t>
  </si>
  <si>
    <t>5a</t>
  </si>
  <si>
    <t>Covered lives 12/31 (lines 3-5)</t>
  </si>
  <si>
    <t>Revenue Information</t>
  </si>
  <si>
    <t>Direct premiums written</t>
  </si>
  <si>
    <t>Direct premiums earned</t>
  </si>
  <si>
    <t>Net premium income</t>
  </si>
  <si>
    <t>Change in unearned premium reserves and reserve for rate credits</t>
  </si>
  <si>
    <t>Fee-for-service</t>
  </si>
  <si>
    <t>Risk revenue</t>
  </si>
  <si>
    <t>Aggregate write-ins for other health care related revenues</t>
  </si>
  <si>
    <t>Total revenues (lines 8-13)</t>
  </si>
  <si>
    <t>Expense Information</t>
  </si>
  <si>
    <t>Hospital benefits (not including emergency room) - inpatient only</t>
  </si>
  <si>
    <t>Hospital benefits (not including emergency room) - outpatient only</t>
  </si>
  <si>
    <t>Medical benefits (excluding hospital inpatient and outpatient above)</t>
  </si>
  <si>
    <t>Other professional services</t>
  </si>
  <si>
    <t>Outside referrals</t>
  </si>
  <si>
    <t>Emergency room and out-of-area</t>
  </si>
  <si>
    <t>Prescription drugs</t>
  </si>
  <si>
    <t>Aggregate write-ins for other medical and hospital</t>
  </si>
  <si>
    <t>Incentive pool and withhold adjustments and bonus amounts</t>
  </si>
  <si>
    <t>Net reinsurance recoveries</t>
  </si>
  <si>
    <t>Increase in reserves</t>
  </si>
  <si>
    <t>Cost containment expenses</t>
  </si>
  <si>
    <t>Other claims adjustment expenses</t>
  </si>
  <si>
    <t>Salaries, wages and other benefits excluding cost containment expenses and other claims adjustment expenses</t>
  </si>
  <si>
    <t>Commissions</t>
  </si>
  <si>
    <t>Marketing and advertising</t>
  </si>
  <si>
    <t>Taxes, licenses and fees, excluding ACA Annual Health Insurance Industry Fee and ACA Exchange Fee</t>
  </si>
  <si>
    <t>ACA Annual Health Insurance Industry Fee</t>
  </si>
  <si>
    <t>33a</t>
  </si>
  <si>
    <t>ACA Exchange Fee</t>
  </si>
  <si>
    <t>Charitable contributions</t>
  </si>
  <si>
    <t>Lobbying expenses</t>
  </si>
  <si>
    <t>All other expenses</t>
  </si>
  <si>
    <t>Total claims adjustment and administrative expenses (lines 27-36)</t>
  </si>
  <si>
    <t>Net Underwriting gain or loss (line 14 less lines 25 less line 26 less line 37)</t>
  </si>
  <si>
    <t>Utilization Statistics</t>
  </si>
  <si>
    <t>Hospital days (not including emergency room) - inpatient only</t>
  </si>
  <si>
    <t>Physician encounters</t>
  </si>
  <si>
    <t>Other professional encounters</t>
  </si>
  <si>
    <t>Number of emergency room visits</t>
  </si>
  <si>
    <t>Policyholder Category</t>
  </si>
  <si>
    <t>Line Description</t>
  </si>
  <si>
    <t>Statewide Data</t>
  </si>
  <si>
    <t>Area 1: Cumberland, Sagadahoc and York Counties</t>
  </si>
  <si>
    <t>Area 2: Knox, Kennebec, Lincoln and Oxford Counties</t>
  </si>
  <si>
    <t>Area 3: Androscoggin, Waldo, Franklin, Penobscot, Somerset and Piscataquis Counties</t>
  </si>
  <si>
    <t>Area 4: Hancock, Aroostook and Washington Counties</t>
  </si>
  <si>
    <t>**If you answered NO to the question above, you must complete the 945 Short Form instead of this form.</t>
  </si>
  <si>
    <r>
      <t xml:space="preserve">Total medical and hospital expenses (lines 15-23 less line 24) </t>
    </r>
    <r>
      <rPr>
        <b/>
        <sz val="12"/>
        <color indexed="10"/>
        <rFont val="Calibri"/>
        <family val="2"/>
      </rPr>
      <t>Manually enter the total for Stop Loss</t>
    </r>
  </si>
  <si>
    <r>
      <t>1. Place an X in</t>
    </r>
    <r>
      <rPr>
        <b/>
        <u/>
        <sz val="14"/>
        <color indexed="10"/>
        <rFont val="Calibri"/>
        <family val="2"/>
      </rPr>
      <t xml:space="preserve"> either</t>
    </r>
    <r>
      <rPr>
        <sz val="14"/>
        <color indexed="10"/>
        <rFont val="Calibri"/>
        <family val="2"/>
      </rPr>
      <t xml:space="preserve"> the Actual, or the Allocated or the Combination column below to indicate how your data in the Statewide and Area tabs were determined. </t>
    </r>
  </si>
  <si>
    <t>2. For each line item marked as either Allocated or as Combination, provide an explanation in the Comments tab.</t>
  </si>
  <si>
    <t>Line #</t>
  </si>
  <si>
    <t>ALLOCATION METHOD</t>
  </si>
  <si>
    <t>Allocation By Region (Select One)</t>
  </si>
  <si>
    <t>Allocation by Category of Policyholder (Select One)</t>
  </si>
  <si>
    <t>Actual</t>
  </si>
  <si>
    <t>Allocated</t>
  </si>
  <si>
    <t>Combination</t>
  </si>
  <si>
    <t xml:space="preserve">Salaries, wages and other benefits </t>
  </si>
  <si>
    <t>Enter Comments Below</t>
  </si>
  <si>
    <t>Allocation by Region Comments</t>
  </si>
  <si>
    <t>Allocation by Policyholder Category Comments</t>
  </si>
  <si>
    <t>E-Mail:</t>
  </si>
  <si>
    <t>YES</t>
  </si>
  <si>
    <t>NO</t>
  </si>
  <si>
    <t>All companies must, at least, complete Sections I, II, and III below. Use the Tab key to go forward and hold down the Shift key and Tab Key to go backward.</t>
  </si>
  <si>
    <r>
      <t>**If you answered YES to t</t>
    </r>
    <r>
      <rPr>
        <b/>
        <sz val="12"/>
        <color indexed="56"/>
        <rFont val="Calibri"/>
        <family val="2"/>
      </rPr>
      <t>he question directly above, you must complete the Statewide Data tab, Area tabs,  and Allocation and Comments tabs.</t>
    </r>
  </si>
  <si>
    <r>
      <t xml:space="preserve">Did this Company Have at Least $5 million of direct written health insurance premium in Maine? (Click on box and </t>
    </r>
    <r>
      <rPr>
        <sz val="14"/>
        <color rgb="FFFF0000"/>
        <rFont val="Calibri"/>
        <family val="2"/>
        <scheme val="minor"/>
      </rPr>
      <t>Select YES or NO</t>
    </r>
    <r>
      <rPr>
        <b/>
        <sz val="14"/>
        <color theme="1"/>
        <rFont val="Calibri"/>
        <family val="2"/>
        <scheme val="minor"/>
      </rPr>
      <t xml:space="preserve"> -----&gt;</t>
    </r>
    <r>
      <rPr>
        <sz val="14"/>
        <color theme="1"/>
        <rFont val="Calibri"/>
        <family val="2"/>
        <scheme val="minor"/>
      </rPr>
      <t>)</t>
    </r>
  </si>
  <si>
    <t>33b</t>
  </si>
  <si>
    <t>MGARA Reinsurance Assessment</t>
  </si>
  <si>
    <t>945 Long Version: 10/21/2019</t>
  </si>
  <si>
    <t>Aetna Life Insurance Company</t>
  </si>
  <si>
    <t>Heather</t>
  </si>
  <si>
    <t>LaBroad</t>
  </si>
  <si>
    <t>labroadh@aetna.com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</si>
</sst>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
    <numFmt numFmtId="165" formatCode="[&lt;=9999999]###\-####;\(###\)\ ###\-####"/>
    <numFmt numFmtId="166" formatCode=";;;"/>
  </numFmts>
  <fonts count="29" x14ac:knownFonts="1">
    <font>
      <sz val="11"/>
      <color theme="1"/>
      <name val="Calibri"/>
      <family val="2"/>
      <scheme val="minor"/>
    </font>
    <font>
      <b/>
      <sz val="12"/>
      <color indexed="10"/>
      <name val="Calibri"/>
      <family val="2"/>
    </font>
    <font>
      <b/>
      <u/>
      <sz val="14"/>
      <color indexed="10"/>
      <name val="Calibri"/>
      <family val="2"/>
    </font>
    <font>
      <sz val="14"/>
      <color indexed="10"/>
      <name val="Calibri"/>
      <family val="2"/>
    </font>
    <font>
      <sz val="10"/>
      <name val="Arial"/>
      <family val="2"/>
    </font>
    <font>
      <b/>
      <sz val="10"/>
      <name val="Arial"/>
      <family val="2"/>
    </font>
    <font>
      <b/>
      <sz val="11"/>
      <name val="Arial"/>
      <family val="2"/>
    </font>
    <font>
      <b/>
      <sz val="12"/>
      <color indexed="56"/>
      <name val="Calibri"/>
      <family val="2"/>
    </font>
    <font>
      <b/>
      <sz val="11"/>
      <color theme="1"/>
      <name val="Calibri"/>
      <family val="2"/>
      <scheme val="minor"/>
    </font>
    <font>
      <sz val="16"/>
      <color theme="1"/>
      <name val="Calibri"/>
      <family val="2"/>
      <scheme val="minor"/>
    </font>
    <font>
      <sz val="12"/>
      <color theme="1"/>
      <name val="Calibri"/>
      <family val="2"/>
      <scheme val="minor"/>
    </font>
    <font>
      <b/>
      <sz val="16"/>
      <color theme="3"/>
      <name val="Calibri"/>
      <family val="2"/>
      <scheme val="minor"/>
    </font>
    <font>
      <sz val="12"/>
      <color rgb="FF000000"/>
      <name val="Calibri"/>
      <family val="2"/>
    </font>
    <font>
      <b/>
      <sz val="14"/>
      <color rgb="FFFF0000"/>
      <name val="Calibri"/>
      <family val="2"/>
    </font>
    <font>
      <b/>
      <sz val="12"/>
      <color rgb="FF000000"/>
      <name val="Calibri"/>
      <family val="2"/>
    </font>
    <font>
      <sz val="12"/>
      <name val="Calibri"/>
      <family val="2"/>
      <scheme val="minor"/>
    </font>
    <font>
      <b/>
      <sz val="12"/>
      <name val="Calibri"/>
      <family val="2"/>
      <scheme val="minor"/>
    </font>
    <font>
      <sz val="14"/>
      <color rgb="FFFF0000"/>
      <name val="Calibri"/>
      <family val="2"/>
      <scheme val="minor"/>
    </font>
    <font>
      <b/>
      <sz val="12"/>
      <color theme="3"/>
      <name val="Calibri"/>
      <family val="2"/>
      <scheme val="minor"/>
    </font>
    <font>
      <b/>
      <sz val="12"/>
      <color rgb="FF00B050"/>
      <name val="Calibri"/>
      <family val="2"/>
      <scheme val="minor"/>
    </font>
    <font>
      <b/>
      <sz val="11"/>
      <color rgb="FFFF0000"/>
      <name val="Calibri"/>
      <family val="2"/>
      <scheme val="minor"/>
    </font>
    <font>
      <b/>
      <sz val="14"/>
      <color rgb="FF000000"/>
      <name val="Calibri"/>
      <family val="2"/>
    </font>
    <font>
      <b/>
      <sz val="14"/>
      <color theme="3"/>
      <name val="Calibri"/>
      <family val="2"/>
      <scheme val="minor"/>
    </font>
    <font>
      <b/>
      <sz val="14"/>
      <name val="Calibri"/>
      <family val="2"/>
      <scheme val="minor"/>
    </font>
    <font>
      <b/>
      <sz val="14"/>
      <color rgb="FF00B050"/>
      <name val="Calibri"/>
      <family val="2"/>
      <scheme val="minor"/>
    </font>
    <font>
      <b/>
      <u/>
      <sz val="14"/>
      <color rgb="FFFF0000"/>
      <name val="Calibri"/>
      <family val="2"/>
      <scheme val="minor"/>
    </font>
    <font>
      <sz val="14"/>
      <color theme="1"/>
      <name val="Calibri"/>
      <family val="2"/>
      <scheme val="minor"/>
    </font>
    <font>
      <b/>
      <sz val="14"/>
      <color rgb="FFFF0000"/>
      <name val="Calibri"/>
      <family val="2"/>
      <scheme val="minor"/>
    </font>
    <font>
      <b/>
      <sz val="14"/>
      <color theme="1"/>
      <name val="Calibri"/>
      <family val="2"/>
      <scheme val="minor"/>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0.34998626667073579"/>
        <bgColor indexed="64"/>
      </patternFill>
    </fill>
    <fill>
      <patternFill patternType="solid">
        <fgColor rgb="FFE4DFEC"/>
        <bgColor indexed="64"/>
      </patternFill>
    </fill>
  </fills>
  <borders count="39">
    <border>
      <left/>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ck">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s>
  <cellStyleXfs count="3">
    <xf numFmtId="0" fontId="0" fillId="0" borderId="0"/>
    <xf numFmtId="43" fontId="4" fillId="0" borderId="0" applyFont="0" applyFill="0" applyBorder="0" applyAlignment="0" applyProtection="0"/>
    <xf numFmtId="0" fontId="4" fillId="0" borderId="0"/>
  </cellStyleXfs>
  <cellXfs count="126">
    <xf numFmtId="0" fontId="0" fillId="0" borderId="0" xfId="0"/>
    <xf numFmtId="0" fontId="10" fillId="0" borderId="4" xfId="0" applyFont="1" applyBorder="1" applyAlignment="1" applyProtection="1">
      <alignment horizontal="center"/>
    </xf>
    <xf numFmtId="3" fontId="12" fillId="6" borderId="14" xfId="0" applyNumberFormat="1" applyFont="1" applyFill="1" applyBorder="1" applyAlignment="1" applyProtection="1">
      <alignment vertical="center"/>
      <protection locked="0"/>
    </xf>
    <xf numFmtId="3" fontId="12" fillId="6" borderId="5" xfId="0" applyNumberFormat="1" applyFont="1" applyFill="1" applyBorder="1" applyAlignment="1" applyProtection="1">
      <alignment vertical="center"/>
      <protection locked="0"/>
    </xf>
    <xf numFmtId="3" fontId="12" fillId="6" borderId="15" xfId="0" applyNumberFormat="1" applyFont="1" applyFill="1" applyBorder="1" applyAlignment="1" applyProtection="1">
      <alignment vertical="center"/>
      <protection locked="0"/>
    </xf>
    <xf numFmtId="3" fontId="12" fillId="6" borderId="16" xfId="0" applyNumberFormat="1" applyFont="1" applyFill="1" applyBorder="1" applyAlignment="1" applyProtection="1">
      <alignment vertical="center"/>
      <protection locked="0"/>
    </xf>
    <xf numFmtId="0" fontId="5" fillId="3" borderId="17" xfId="2" applyFont="1" applyFill="1" applyBorder="1" applyAlignment="1" applyProtection="1">
      <alignment horizontal="center" vertical="center" wrapText="1"/>
      <protection hidden="1"/>
    </xf>
    <xf numFmtId="0" fontId="5" fillId="3" borderId="18" xfId="2" applyFont="1" applyFill="1" applyBorder="1" applyAlignment="1" applyProtection="1">
      <alignment horizontal="center" vertical="center" wrapText="1"/>
      <protection hidden="1"/>
    </xf>
    <xf numFmtId="0" fontId="5" fillId="3" borderId="19" xfId="2" applyFont="1" applyFill="1" applyBorder="1" applyAlignment="1" applyProtection="1">
      <alignment horizontal="center" vertical="center" wrapText="1"/>
      <protection hidden="1"/>
    </xf>
    <xf numFmtId="0" fontId="5" fillId="3" borderId="20" xfId="2" applyFont="1" applyFill="1" applyBorder="1" applyAlignment="1" applyProtection="1">
      <alignment horizontal="center" vertical="center" wrapText="1"/>
      <protection hidden="1"/>
    </xf>
    <xf numFmtId="0" fontId="9" fillId="0" borderId="0" xfId="0" applyFont="1" applyProtection="1"/>
    <xf numFmtId="0" fontId="10" fillId="0" borderId="0" xfId="0" applyFont="1" applyProtection="1"/>
    <xf numFmtId="0" fontId="11" fillId="0" borderId="0" xfId="0" applyFont="1" applyProtection="1"/>
    <xf numFmtId="0" fontId="10" fillId="0" borderId="2" xfId="0" applyFont="1" applyBorder="1" applyAlignment="1" applyProtection="1">
      <alignment horizontal="center"/>
    </xf>
    <xf numFmtId="0" fontId="10" fillId="0" borderId="3" xfId="0" applyFont="1" applyBorder="1" applyAlignment="1" applyProtection="1">
      <alignment horizontal="center"/>
    </xf>
    <xf numFmtId="0" fontId="10" fillId="0" borderId="5" xfId="0" applyFont="1" applyBorder="1" applyProtection="1"/>
    <xf numFmtId="0" fontId="13" fillId="4" borderId="6" xfId="0" applyFont="1" applyFill="1" applyBorder="1" applyAlignment="1" applyProtection="1">
      <alignment horizontal="center" vertical="center"/>
    </xf>
    <xf numFmtId="0" fontId="14" fillId="5" borderId="8" xfId="0" applyFont="1" applyFill="1" applyBorder="1" applyAlignment="1" applyProtection="1">
      <alignment horizontal="center" vertical="center" wrapText="1"/>
    </xf>
    <xf numFmtId="0" fontId="14" fillId="5" borderId="9" xfId="0" applyFont="1" applyFill="1" applyBorder="1" applyAlignment="1" applyProtection="1">
      <alignment horizontal="center" vertical="center" wrapText="1"/>
    </xf>
    <xf numFmtId="0" fontId="14" fillId="5" borderId="7" xfId="0" applyFont="1" applyFill="1" applyBorder="1" applyAlignment="1" applyProtection="1">
      <alignment horizontal="center" vertical="center" wrapText="1"/>
    </xf>
    <xf numFmtId="0" fontId="14" fillId="5" borderId="7" xfId="0" applyFont="1" applyFill="1" applyBorder="1" applyAlignment="1" applyProtection="1">
      <alignment horizontal="center" vertical="center"/>
    </xf>
    <xf numFmtId="0" fontId="14" fillId="5" borderId="10" xfId="0" applyFont="1" applyFill="1" applyBorder="1" applyAlignment="1" applyProtection="1">
      <alignment horizontal="center" vertical="center" wrapText="1"/>
    </xf>
    <xf numFmtId="0" fontId="12" fillId="5" borderId="0" xfId="0" applyFont="1" applyFill="1" applyBorder="1" applyAlignment="1" applyProtection="1">
      <alignment horizontal="center" vertical="center" wrapText="1"/>
    </xf>
    <xf numFmtId="0" fontId="12" fillId="5" borderId="13" xfId="0" applyFont="1" applyFill="1" applyBorder="1" applyAlignment="1" applyProtection="1">
      <alignment horizontal="center" vertical="center"/>
    </xf>
    <xf numFmtId="0" fontId="12" fillId="0" borderId="1" xfId="0" applyFont="1" applyBorder="1" applyAlignment="1" applyProtection="1">
      <alignment vertical="center"/>
    </xf>
    <xf numFmtId="0" fontId="15" fillId="2" borderId="21" xfId="2" applyFont="1" applyFill="1" applyBorder="1" applyProtection="1">
      <protection hidden="1"/>
    </xf>
    <xf numFmtId="0" fontId="16" fillId="2" borderId="22" xfId="2" applyFont="1" applyFill="1" applyBorder="1" applyProtection="1">
      <protection hidden="1"/>
    </xf>
    <xf numFmtId="0" fontId="15" fillId="2" borderId="23" xfId="2" applyFont="1" applyFill="1" applyBorder="1" applyAlignment="1" applyProtection="1">
      <alignment horizontal="center" vertical="center"/>
      <protection hidden="1"/>
    </xf>
    <xf numFmtId="0" fontId="15" fillId="2" borderId="24" xfId="2" applyFont="1" applyFill="1" applyBorder="1" applyAlignment="1" applyProtection="1">
      <alignment horizontal="center" vertical="center"/>
      <protection hidden="1"/>
    </xf>
    <xf numFmtId="0" fontId="0" fillId="0" borderId="0" xfId="0" applyProtection="1"/>
    <xf numFmtId="0" fontId="15" fillId="2" borderId="22" xfId="2" applyFont="1" applyFill="1" applyBorder="1" applyProtection="1">
      <protection hidden="1"/>
    </xf>
    <xf numFmtId="3" fontId="15" fillId="3" borderId="25" xfId="2" applyNumberFormat="1" applyFont="1" applyFill="1" applyBorder="1" applyAlignment="1" applyProtection="1">
      <alignment horizontal="center"/>
    </xf>
    <xf numFmtId="3" fontId="15" fillId="3" borderId="26" xfId="2" applyNumberFormat="1" applyFont="1" applyFill="1" applyBorder="1" applyAlignment="1" applyProtection="1">
      <alignment horizontal="center"/>
    </xf>
    <xf numFmtId="3" fontId="15" fillId="3" borderId="17" xfId="2" applyNumberFormat="1" applyFont="1" applyFill="1" applyBorder="1" applyAlignment="1" applyProtection="1">
      <alignment horizontal="center"/>
    </xf>
    <xf numFmtId="3" fontId="15" fillId="3" borderId="18" xfId="2" applyNumberFormat="1" applyFont="1" applyFill="1" applyBorder="1" applyAlignment="1" applyProtection="1">
      <alignment horizontal="center"/>
    </xf>
    <xf numFmtId="3" fontId="15" fillId="2" borderId="22" xfId="2" applyNumberFormat="1" applyFont="1" applyFill="1" applyBorder="1" applyAlignment="1" applyProtection="1">
      <alignment horizontal="center"/>
      <protection hidden="1"/>
    </xf>
    <xf numFmtId="0" fontId="10" fillId="0" borderId="0" xfId="0" applyFont="1" applyFill="1" applyProtection="1"/>
    <xf numFmtId="3" fontId="15" fillId="6" borderId="25" xfId="2" applyNumberFormat="1" applyFont="1" applyFill="1" applyBorder="1" applyAlignment="1" applyProtection="1">
      <alignment horizontal="center"/>
      <protection locked="0"/>
    </xf>
    <xf numFmtId="3" fontId="15" fillId="6" borderId="26" xfId="2" applyNumberFormat="1" applyFont="1" applyFill="1" applyBorder="1" applyAlignment="1" applyProtection="1">
      <alignment horizontal="center"/>
      <protection locked="0"/>
    </xf>
    <xf numFmtId="3" fontId="15" fillId="6" borderId="27" xfId="2" applyNumberFormat="1" applyFont="1" applyFill="1" applyBorder="1" applyAlignment="1" applyProtection="1">
      <alignment horizontal="center"/>
      <protection locked="0"/>
    </xf>
    <xf numFmtId="3" fontId="15" fillId="6" borderId="19" xfId="2" applyNumberFormat="1" applyFont="1" applyFill="1" applyBorder="1" applyAlignment="1" applyProtection="1">
      <alignment horizontal="center"/>
      <protection locked="0"/>
    </xf>
    <xf numFmtId="3" fontId="15" fillId="6" borderId="17" xfId="2" applyNumberFormat="1" applyFont="1" applyFill="1" applyBorder="1" applyAlignment="1" applyProtection="1">
      <alignment horizontal="center"/>
      <protection locked="0"/>
    </xf>
    <xf numFmtId="3" fontId="15" fillId="6" borderId="20" xfId="2" applyNumberFormat="1" applyFont="1" applyFill="1" applyBorder="1" applyAlignment="1" applyProtection="1">
      <alignment horizontal="center"/>
      <protection locked="0"/>
    </xf>
    <xf numFmtId="0" fontId="15" fillId="2" borderId="25" xfId="2" applyFont="1" applyFill="1" applyBorder="1" applyAlignment="1" applyProtection="1">
      <alignment horizontal="left" vertical="top" wrapText="1"/>
    </xf>
    <xf numFmtId="0" fontId="15" fillId="2" borderId="17" xfId="2" applyFont="1" applyFill="1" applyBorder="1" applyAlignment="1" applyProtection="1">
      <alignment horizontal="left" vertical="top" wrapText="1"/>
    </xf>
    <xf numFmtId="0" fontId="16" fillId="2" borderId="22" xfId="2" applyFont="1" applyFill="1" applyBorder="1" applyProtection="1"/>
    <xf numFmtId="3" fontId="12" fillId="5" borderId="5" xfId="0" applyNumberFormat="1" applyFont="1" applyFill="1" applyBorder="1" applyAlignment="1" applyProtection="1">
      <alignment horizontal="center" vertical="center"/>
    </xf>
    <xf numFmtId="3" fontId="12" fillId="5" borderId="15" xfId="0" applyNumberFormat="1"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12" fillId="5" borderId="12" xfId="0" applyFont="1" applyFill="1" applyBorder="1" applyAlignment="1" applyProtection="1">
      <alignment horizontal="center" vertical="center"/>
    </xf>
    <xf numFmtId="164" fontId="12" fillId="6" borderId="15" xfId="0" applyNumberFormat="1" applyFont="1" applyFill="1" applyBorder="1" applyAlignment="1" applyProtection="1">
      <alignment vertical="center"/>
      <protection locked="0"/>
    </xf>
    <xf numFmtId="164" fontId="12" fillId="6" borderId="16" xfId="0" applyNumberFormat="1" applyFont="1" applyFill="1" applyBorder="1" applyAlignment="1" applyProtection="1">
      <alignment vertical="center"/>
      <protection locked="0"/>
    </xf>
    <xf numFmtId="164" fontId="12" fillId="6" borderId="5" xfId="0" applyNumberFormat="1" applyFont="1" applyFill="1" applyBorder="1" applyAlignment="1" applyProtection="1">
      <alignment vertical="center"/>
      <protection locked="0"/>
    </xf>
    <xf numFmtId="164" fontId="12" fillId="5" borderId="5" xfId="0" applyNumberFormat="1" applyFont="1" applyFill="1" applyBorder="1" applyAlignment="1" applyProtection="1">
      <alignment horizontal="center" vertical="center"/>
    </xf>
    <xf numFmtId="0" fontId="12" fillId="5" borderId="0" xfId="0" applyNumberFormat="1" applyFont="1" applyFill="1" applyBorder="1" applyAlignment="1" applyProtection="1">
      <alignment horizontal="center" vertical="center" wrapText="1"/>
    </xf>
    <xf numFmtId="0" fontId="12" fillId="5" borderId="11" xfId="0" applyNumberFormat="1" applyFont="1" applyFill="1" applyBorder="1" applyAlignment="1" applyProtection="1">
      <alignment horizontal="center" vertical="center"/>
    </xf>
    <xf numFmtId="3" fontId="12" fillId="5" borderId="16" xfId="0" applyNumberFormat="1" applyFont="1" applyFill="1" applyBorder="1" applyAlignment="1" applyProtection="1">
      <alignment vertical="center"/>
    </xf>
    <xf numFmtId="3" fontId="12" fillId="5" borderId="15" xfId="0" applyNumberFormat="1" applyFont="1" applyFill="1" applyBorder="1" applyAlignment="1" applyProtection="1">
      <alignment vertical="center"/>
    </xf>
    <xf numFmtId="164" fontId="12" fillId="7" borderId="7" xfId="0" applyNumberFormat="1" applyFont="1" applyFill="1" applyBorder="1" applyAlignment="1" applyProtection="1">
      <alignment horizontal="center" vertical="center"/>
    </xf>
    <xf numFmtId="3" fontId="12" fillId="7" borderId="7" xfId="0" applyNumberFormat="1" applyFont="1" applyFill="1" applyBorder="1" applyAlignment="1" applyProtection="1">
      <alignment horizontal="center" vertical="center"/>
    </xf>
    <xf numFmtId="0" fontId="12" fillId="8" borderId="13" xfId="0" applyFont="1" applyFill="1" applyBorder="1" applyAlignment="1" applyProtection="1">
      <alignment horizontal="center" vertical="center"/>
    </xf>
    <xf numFmtId="3" fontId="12" fillId="5" borderId="7" xfId="0" applyNumberFormat="1" applyFont="1" applyFill="1" applyBorder="1" applyAlignment="1" applyProtection="1">
      <alignment horizontal="center" vertical="center"/>
    </xf>
    <xf numFmtId="164" fontId="12" fillId="5" borderId="7" xfId="0" applyNumberFormat="1" applyFont="1" applyFill="1" applyBorder="1" applyAlignment="1" applyProtection="1">
      <alignment horizontal="center" vertical="center"/>
    </xf>
    <xf numFmtId="164" fontId="12" fillId="5" borderId="15" xfId="0" applyNumberFormat="1" applyFont="1" applyFill="1" applyBorder="1" applyAlignment="1" applyProtection="1">
      <alignment horizontal="center" vertical="center"/>
    </xf>
    <xf numFmtId="164" fontId="12" fillId="7" borderId="15" xfId="0" applyNumberFormat="1" applyFont="1" applyFill="1" applyBorder="1" applyAlignment="1" applyProtection="1">
      <alignment horizontal="center" vertical="center"/>
    </xf>
    <xf numFmtId="164" fontId="12" fillId="5" borderId="0" xfId="0" applyNumberFormat="1" applyFont="1" applyFill="1" applyBorder="1" applyAlignment="1" applyProtection="1">
      <alignment horizontal="center" vertical="center" wrapText="1"/>
    </xf>
    <xf numFmtId="164" fontId="12" fillId="5" borderId="11" xfId="0" applyNumberFormat="1" applyFont="1" applyFill="1" applyBorder="1" applyAlignment="1" applyProtection="1">
      <alignment horizontal="center" vertical="center"/>
    </xf>
    <xf numFmtId="164" fontId="12" fillId="5" borderId="16" xfId="0" applyNumberFormat="1" applyFont="1" applyFill="1" applyBorder="1" applyAlignment="1" applyProtection="1">
      <alignment horizontal="center" vertical="center"/>
    </xf>
    <xf numFmtId="164" fontId="12" fillId="7" borderId="16" xfId="0" applyNumberFormat="1" applyFont="1" applyFill="1" applyBorder="1" applyAlignment="1" applyProtection="1">
      <alignment horizontal="center" vertical="center"/>
    </xf>
    <xf numFmtId="3" fontId="12" fillId="7" borderId="16" xfId="0" applyNumberFormat="1" applyFont="1" applyFill="1" applyBorder="1" applyAlignment="1" applyProtection="1">
      <alignment horizontal="center" vertical="center"/>
    </xf>
    <xf numFmtId="3" fontId="12" fillId="7" borderId="15" xfId="0" applyNumberFormat="1" applyFont="1" applyFill="1" applyBorder="1" applyAlignment="1" applyProtection="1">
      <alignment horizontal="center" vertical="center"/>
    </xf>
    <xf numFmtId="0" fontId="18" fillId="0" borderId="0" xfId="0" applyFont="1" applyProtection="1"/>
    <xf numFmtId="0" fontId="19" fillId="0" borderId="0" xfId="0" applyFont="1" applyProtection="1"/>
    <xf numFmtId="0" fontId="22" fillId="0" borderId="0" xfId="0" applyFont="1" applyProtection="1"/>
    <xf numFmtId="0" fontId="23" fillId="0" borderId="0" xfId="0" applyFont="1" applyProtection="1"/>
    <xf numFmtId="0" fontId="24" fillId="0" borderId="0" xfId="0" applyFont="1" applyProtection="1"/>
    <xf numFmtId="0" fontId="25" fillId="0" borderId="0" xfId="0" applyFont="1" applyProtection="1"/>
    <xf numFmtId="0" fontId="26" fillId="0" borderId="0" xfId="0" applyFont="1" applyProtection="1"/>
    <xf numFmtId="0" fontId="26" fillId="0" borderId="0" xfId="0" applyFont="1" applyAlignment="1" applyProtection="1">
      <alignment horizontal="right"/>
    </xf>
    <xf numFmtId="0" fontId="27" fillId="6" borderId="9" xfId="0" applyFont="1" applyFill="1" applyBorder="1" applyProtection="1"/>
    <xf numFmtId="0" fontId="26" fillId="4" borderId="0" xfId="0" applyFont="1" applyFill="1" applyBorder="1" applyProtection="1"/>
    <xf numFmtId="0" fontId="11" fillId="0" borderId="0" xfId="0" applyFont="1" applyAlignment="1" applyProtection="1">
      <alignment horizontal="left"/>
      <protection locked="0"/>
    </xf>
    <xf numFmtId="0" fontId="0" fillId="0" borderId="0" xfId="0" applyProtection="1">
      <protection locked="0"/>
    </xf>
    <xf numFmtId="0" fontId="20" fillId="0" borderId="0" xfId="0" applyFont="1" applyProtection="1">
      <protection locked="0"/>
    </xf>
    <xf numFmtId="0" fontId="5" fillId="3" borderId="28" xfId="2" applyFont="1" applyFill="1" applyBorder="1" applyAlignment="1" applyProtection="1">
      <alignment horizontal="center" vertical="center" wrapText="1"/>
      <protection locked="0" hidden="1"/>
    </xf>
    <xf numFmtId="0" fontId="6" fillId="3" borderId="29" xfId="2" applyFont="1" applyFill="1" applyBorder="1" applyAlignment="1" applyProtection="1">
      <alignment vertical="center"/>
      <protection locked="0" hidden="1"/>
    </xf>
    <xf numFmtId="0" fontId="5" fillId="3" borderId="24" xfId="2" applyFont="1" applyFill="1" applyBorder="1" applyAlignment="1" applyProtection="1">
      <alignment horizontal="center" vertical="center" wrapText="1"/>
      <protection locked="0" hidden="1"/>
    </xf>
    <xf numFmtId="0" fontId="6" fillId="3" borderId="30" xfId="2" applyFont="1" applyFill="1" applyBorder="1" applyAlignment="1" applyProtection="1">
      <alignment vertical="center"/>
      <protection locked="0" hidden="1"/>
    </xf>
    <xf numFmtId="0" fontId="6" fillId="3" borderId="31" xfId="2" applyFont="1" applyFill="1" applyBorder="1" applyAlignment="1" applyProtection="1">
      <alignment vertical="center"/>
      <protection locked="0" hidden="1"/>
    </xf>
    <xf numFmtId="0" fontId="15" fillId="2" borderId="21" xfId="2" applyFont="1" applyFill="1" applyBorder="1" applyProtection="1">
      <protection locked="0" hidden="1"/>
    </xf>
    <xf numFmtId="0" fontId="16" fillId="2" borderId="22" xfId="2" applyFont="1" applyFill="1" applyBorder="1" applyProtection="1">
      <protection locked="0" hidden="1"/>
    </xf>
    <xf numFmtId="0" fontId="8" fillId="0" borderId="0" xfId="0" applyFont="1" applyProtection="1">
      <protection locked="0"/>
    </xf>
    <xf numFmtId="0" fontId="8" fillId="0" borderId="25" xfId="0" applyFont="1" applyBorder="1" applyProtection="1">
      <protection locked="0"/>
    </xf>
    <xf numFmtId="0" fontId="15" fillId="2" borderId="23" xfId="2" applyFont="1" applyFill="1" applyBorder="1" applyAlignment="1" applyProtection="1">
      <alignment horizontal="center" vertical="center"/>
      <protection locked="0" hidden="1"/>
    </xf>
    <xf numFmtId="0" fontId="15" fillId="2" borderId="25" xfId="2" applyFont="1" applyFill="1" applyBorder="1" applyAlignment="1" applyProtection="1">
      <alignment horizontal="left" vertical="top" wrapText="1"/>
      <protection locked="0"/>
    </xf>
    <xf numFmtId="0" fontId="15" fillId="2" borderId="24" xfId="2" applyFont="1" applyFill="1" applyBorder="1" applyAlignment="1" applyProtection="1">
      <alignment horizontal="center" vertical="center"/>
      <protection locked="0" hidden="1"/>
    </xf>
    <xf numFmtId="0" fontId="15" fillId="2" borderId="17" xfId="2" applyFont="1" applyFill="1" applyBorder="1" applyAlignment="1" applyProtection="1">
      <alignment horizontal="left" vertical="top" wrapText="1"/>
      <protection locked="0"/>
    </xf>
    <xf numFmtId="0" fontId="16" fillId="2" borderId="22" xfId="2" applyFont="1" applyFill="1" applyBorder="1" applyProtection="1">
      <protection locked="0"/>
    </xf>
    <xf numFmtId="0" fontId="26" fillId="0" borderId="0" xfId="0" applyFont="1" applyAlignment="1" applyProtection="1">
      <alignment horizontal="center"/>
    </xf>
    <xf numFmtId="0" fontId="26" fillId="0" borderId="38" xfId="0" applyFont="1" applyBorder="1" applyAlignment="1" applyProtection="1">
      <alignment horizontal="right"/>
    </xf>
    <xf numFmtId="0" fontId="27" fillId="6" borderId="0" xfId="0" applyFont="1" applyFill="1" applyBorder="1" applyProtection="1"/>
    <xf numFmtId="0" fontId="17" fillId="0" borderId="0" xfId="0" applyFont="1" applyAlignment="1" applyProtection="1">
      <alignment horizontal="left"/>
    </xf>
    <xf numFmtId="0" fontId="26" fillId="6" borderId="9" xfId="0" applyFont="1" applyFill="1" applyBorder="1" applyProtection="1">
      <protection locked="0"/>
    </xf>
    <xf numFmtId="166" fontId="22" fillId="0" borderId="0" xfId="0" applyNumberFormat="1" applyFont="1" applyProtection="1"/>
    <xf numFmtId="0" fontId="26" fillId="6" borderId="32" xfId="0" applyFont="1" applyFill="1" applyBorder="1" applyProtection="1">
      <protection locked="0"/>
    </xf>
    <xf numFmtId="0" fontId="26" fillId="6" borderId="33" xfId="0" applyFont="1" applyFill="1" applyBorder="1" applyProtection="1">
      <protection locked="0"/>
    </xf>
    <xf numFmtId="0" fontId="26" fillId="6" borderId="7" xfId="0" applyFont="1" applyFill="1" applyBorder="1" applyProtection="1">
      <protection locked="0"/>
    </xf>
    <xf numFmtId="0" fontId="26" fillId="6" borderId="32" xfId="0" applyFont="1" applyFill="1" applyBorder="1" applyAlignment="1" applyProtection="1">
      <protection locked="0"/>
    </xf>
    <xf numFmtId="0" fontId="26" fillId="6" borderId="33" xfId="0" applyFont="1" applyFill="1" applyBorder="1" applyAlignment="1" applyProtection="1">
      <protection locked="0"/>
    </xf>
    <xf numFmtId="0" fontId="26" fillId="6" borderId="7" xfId="0" applyFont="1" applyFill="1" applyBorder="1" applyAlignment="1" applyProtection="1">
      <protection locked="0"/>
    </xf>
    <xf numFmtId="165" fontId="26" fillId="6" borderId="32" xfId="0" applyNumberFormat="1" applyFont="1" applyFill="1" applyBorder="1" applyProtection="1">
      <protection locked="0"/>
    </xf>
    <xf numFmtId="165" fontId="26" fillId="6" borderId="33" xfId="0" applyNumberFormat="1" applyFont="1" applyFill="1" applyBorder="1" applyProtection="1">
      <protection locked="0"/>
    </xf>
    <xf numFmtId="165" fontId="26" fillId="6" borderId="7" xfId="0" applyNumberFormat="1" applyFont="1" applyFill="1" applyBorder="1" applyProtection="1">
      <protection locked="0"/>
    </xf>
    <xf numFmtId="0" fontId="21" fillId="0" borderId="32" xfId="0" applyFont="1" applyBorder="1" applyAlignment="1" applyProtection="1">
      <alignment horizontal="center" vertical="center"/>
    </xf>
    <xf numFmtId="0" fontId="21" fillId="0" borderId="33" xfId="0" applyFont="1" applyBorder="1" applyAlignment="1" applyProtection="1">
      <alignment horizontal="center" vertical="center"/>
    </xf>
    <xf numFmtId="0" fontId="21" fillId="0" borderId="7" xfId="0" applyFont="1" applyBorder="1" applyAlignment="1" applyProtection="1">
      <alignment horizontal="center" vertical="center"/>
    </xf>
    <xf numFmtId="0" fontId="17" fillId="0" borderId="0" xfId="0" applyFont="1" applyAlignment="1" applyProtection="1">
      <alignment horizontal="left"/>
    </xf>
    <xf numFmtId="0" fontId="11" fillId="0" borderId="0" xfId="0" applyFont="1" applyAlignment="1" applyProtection="1">
      <alignment horizontal="left"/>
    </xf>
    <xf numFmtId="0" fontId="6" fillId="3" borderId="34" xfId="2" applyFont="1" applyFill="1" applyBorder="1" applyAlignment="1" applyProtection="1">
      <alignment horizontal="left" vertical="center"/>
      <protection hidden="1"/>
    </xf>
    <xf numFmtId="0" fontId="6" fillId="3" borderId="17" xfId="2" applyFont="1" applyFill="1" applyBorder="1" applyAlignment="1" applyProtection="1">
      <alignment horizontal="left" vertical="center"/>
      <protection hidden="1"/>
    </xf>
    <xf numFmtId="0" fontId="5" fillId="3" borderId="28" xfId="2" applyFont="1" applyFill="1" applyBorder="1" applyAlignment="1" applyProtection="1">
      <alignment horizontal="center" vertical="center" wrapText="1"/>
      <protection hidden="1"/>
    </xf>
    <xf numFmtId="0" fontId="5" fillId="3" borderId="24" xfId="2" applyFont="1" applyFill="1" applyBorder="1" applyAlignment="1" applyProtection="1">
      <alignment horizontal="center" vertical="center" wrapText="1"/>
      <protection hidden="1"/>
    </xf>
    <xf numFmtId="0" fontId="5" fillId="3" borderId="34" xfId="2" applyFont="1" applyFill="1" applyBorder="1" applyAlignment="1" applyProtection="1">
      <alignment horizontal="center" vertical="center" wrapText="1"/>
      <protection hidden="1"/>
    </xf>
    <xf numFmtId="0" fontId="5" fillId="3" borderId="35" xfId="2" applyFont="1" applyFill="1" applyBorder="1" applyAlignment="1" applyProtection="1">
      <alignment horizontal="center" vertical="center" wrapText="1"/>
      <protection hidden="1"/>
    </xf>
    <xf numFmtId="0" fontId="5" fillId="3" borderId="36" xfId="2" applyFont="1" applyFill="1" applyBorder="1" applyAlignment="1" applyProtection="1">
      <alignment horizontal="center" vertical="center" wrapText="1"/>
      <protection hidden="1"/>
    </xf>
    <xf numFmtId="0" fontId="5" fillId="3" borderId="37" xfId="2" applyFont="1" applyFill="1" applyBorder="1" applyAlignment="1" applyProtection="1">
      <alignment horizontal="center" vertical="center" wrapText="1"/>
      <protection hidden="1"/>
    </xf>
  </cellXfs>
  <cellStyles count="3">
    <cellStyle name="Comma 2" xfId="1" xr:uid="{00000000-0005-0000-0000-000000000000}"/>
    <cellStyle name="Normal" xfId="0" builtinId="0"/>
    <cellStyle name="Normal 2" xfId="2" xr:uid="{00000000-0005-0000-0000-000002000000}"/>
  </cellStyles>
  <dxfs count="95">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idp-sfs-112\RegCompStatRep\Users\A334292\AppData\Local\Microsoft\Windows\INetCache\Content.Outlook\XJNVJL7X\me_945_report_cont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_945_report_content"/>
    </sheetNames>
    <sheetDataSet>
      <sheetData sheetId="0" refreshError="1">
        <row r="30">
          <cell r="F30">
            <v>42286</v>
          </cell>
          <cell r="G30">
            <v>4257</v>
          </cell>
          <cell r="H30">
            <v>0</v>
          </cell>
        </row>
        <row r="31">
          <cell r="G31">
            <v>62</v>
          </cell>
          <cell r="H31">
            <v>0</v>
          </cell>
        </row>
        <row r="34">
          <cell r="G34">
            <v>118</v>
          </cell>
          <cell r="H34">
            <v>0</v>
          </cell>
        </row>
        <row r="35">
          <cell r="G35">
            <v>60</v>
          </cell>
          <cell r="H35">
            <v>0</v>
          </cell>
        </row>
        <row r="36">
          <cell r="G36">
            <v>97</v>
          </cell>
          <cell r="H36">
            <v>0</v>
          </cell>
        </row>
        <row r="37">
          <cell r="G37">
            <v>2543</v>
          </cell>
          <cell r="H37">
            <v>0</v>
          </cell>
        </row>
        <row r="38">
          <cell r="G38">
            <v>39</v>
          </cell>
          <cell r="H38">
            <v>0</v>
          </cell>
        </row>
        <row r="41">
          <cell r="G41">
            <v>71</v>
          </cell>
          <cell r="H41">
            <v>0</v>
          </cell>
        </row>
        <row r="42">
          <cell r="G42">
            <v>42</v>
          </cell>
          <cell r="H42">
            <v>0</v>
          </cell>
        </row>
        <row r="43">
          <cell r="G43">
            <v>82</v>
          </cell>
          <cell r="H43">
            <v>0</v>
          </cell>
        </row>
        <row r="44">
          <cell r="G44">
            <v>1591</v>
          </cell>
          <cell r="H44">
            <v>0</v>
          </cell>
        </row>
        <row r="45">
          <cell r="G45">
            <v>19</v>
          </cell>
          <cell r="H45">
            <v>0</v>
          </cell>
        </row>
        <row r="48">
          <cell r="G48">
            <v>53</v>
          </cell>
          <cell r="H48">
            <v>0</v>
          </cell>
        </row>
        <row r="49">
          <cell r="G49">
            <v>23</v>
          </cell>
          <cell r="H49">
            <v>0</v>
          </cell>
        </row>
        <row r="50">
          <cell r="G50">
            <v>30</v>
          </cell>
          <cell r="H50">
            <v>0</v>
          </cell>
        </row>
        <row r="51">
          <cell r="G51">
            <v>1671</v>
          </cell>
          <cell r="H51">
            <v>0</v>
          </cell>
        </row>
        <row r="52">
          <cell r="G52">
            <v>27</v>
          </cell>
          <cell r="H52">
            <v>0</v>
          </cell>
        </row>
        <row r="55">
          <cell r="G55">
            <v>49</v>
          </cell>
          <cell r="H55">
            <v>0</v>
          </cell>
        </row>
        <row r="56">
          <cell r="G56">
            <v>23</v>
          </cell>
          <cell r="H56">
            <v>0</v>
          </cell>
        </row>
        <row r="57">
          <cell r="G57">
            <v>37</v>
          </cell>
          <cell r="H5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S51"/>
  <sheetViews>
    <sheetView showGridLines="0" showRowColHeaders="0" tabSelected="1" workbookViewId="0">
      <selection activeCell="E4" sqref="E4:K4"/>
    </sheetView>
  </sheetViews>
  <sheetFormatPr defaultColWidth="9.140625" defaultRowHeight="15.75" x14ac:dyDescent="0.25"/>
  <cols>
    <col min="1" max="1" width="3.85546875" style="11" customWidth="1"/>
    <col min="2" max="5" width="9.140625" style="11"/>
    <col min="6" max="6" width="20.42578125" style="11" customWidth="1"/>
    <col min="7" max="9" width="9.140625" style="11"/>
    <col min="10" max="10" width="19" style="11" customWidth="1"/>
    <col min="11" max="11" width="15.28515625" style="11" bestFit="1" customWidth="1"/>
    <col min="12" max="14" width="9.140625" style="11"/>
    <col min="15" max="15" width="4.28515625" style="11" customWidth="1"/>
    <col min="16" max="16384" width="9.140625" style="11"/>
  </cols>
  <sheetData>
    <row r="1" spans="2:19" s="71" customFormat="1" ht="18.75" x14ac:dyDescent="0.3">
      <c r="B1" s="73" t="s">
        <v>9</v>
      </c>
      <c r="C1" s="73"/>
      <c r="D1" s="73"/>
      <c r="E1" s="103" t="s">
        <v>99</v>
      </c>
      <c r="F1" s="103"/>
      <c r="G1" s="73"/>
      <c r="H1" s="73"/>
      <c r="I1" s="73"/>
      <c r="J1" s="73"/>
      <c r="K1" s="73"/>
      <c r="L1" s="73"/>
      <c r="M1" s="73"/>
      <c r="N1" s="73"/>
      <c r="O1" s="73"/>
      <c r="P1" s="73"/>
      <c r="Q1" s="73"/>
      <c r="R1" s="73"/>
      <c r="S1" s="73"/>
    </row>
    <row r="2" spans="2:19" s="72" customFormat="1" ht="18.75" x14ac:dyDescent="0.3">
      <c r="B2" s="74" t="s">
        <v>94</v>
      </c>
      <c r="C2" s="74"/>
      <c r="D2" s="74"/>
      <c r="E2" s="74"/>
      <c r="F2" s="74"/>
      <c r="G2" s="74"/>
      <c r="H2" s="74"/>
      <c r="I2" s="74"/>
      <c r="J2" s="74"/>
      <c r="K2" s="74"/>
      <c r="L2" s="74"/>
      <c r="M2" s="74"/>
      <c r="N2" s="74"/>
      <c r="O2" s="74"/>
      <c r="P2" s="74"/>
      <c r="Q2" s="75"/>
      <c r="R2" s="75"/>
      <c r="S2" s="75"/>
    </row>
    <row r="3" spans="2:19" ht="19.5" thickBot="1" x14ac:dyDescent="0.35">
      <c r="B3" s="76" t="s">
        <v>0</v>
      </c>
      <c r="C3" s="76"/>
      <c r="D3" s="76"/>
      <c r="E3" s="76"/>
      <c r="F3" s="76"/>
      <c r="G3" s="77"/>
      <c r="H3" s="77"/>
      <c r="I3" s="77"/>
      <c r="J3" s="77"/>
      <c r="K3" s="77"/>
      <c r="L3" s="77"/>
      <c r="M3" s="77"/>
      <c r="N3" s="77"/>
      <c r="O3" s="77"/>
      <c r="P3" s="77"/>
      <c r="Q3" s="77"/>
      <c r="R3" s="77"/>
      <c r="S3" s="77"/>
    </row>
    <row r="4" spans="2:19" ht="19.5" thickBot="1" x14ac:dyDescent="0.35">
      <c r="B4" s="77" t="s">
        <v>1</v>
      </c>
      <c r="C4" s="77"/>
      <c r="D4" s="77"/>
      <c r="E4" s="104" t="s">
        <v>100</v>
      </c>
      <c r="F4" s="105"/>
      <c r="G4" s="105"/>
      <c r="H4" s="105"/>
      <c r="I4" s="105"/>
      <c r="J4" s="105"/>
      <c r="K4" s="106"/>
      <c r="L4" s="77"/>
      <c r="M4" s="77"/>
      <c r="N4" s="77"/>
      <c r="O4" s="77"/>
      <c r="P4" s="77"/>
      <c r="Q4" s="77"/>
      <c r="R4" s="77"/>
      <c r="S4" s="77"/>
    </row>
    <row r="5" spans="2:19" ht="19.5" thickBot="1" x14ac:dyDescent="0.35">
      <c r="B5" s="77" t="s">
        <v>2</v>
      </c>
      <c r="C5" s="77"/>
      <c r="D5" s="77"/>
      <c r="E5" s="104">
        <v>60054</v>
      </c>
      <c r="F5" s="105"/>
      <c r="G5" s="106"/>
      <c r="H5" s="77"/>
      <c r="I5" s="77"/>
      <c r="J5" s="77"/>
      <c r="K5" s="77"/>
      <c r="L5" s="77"/>
      <c r="M5" s="77"/>
      <c r="N5" s="77"/>
      <c r="O5" s="77"/>
      <c r="P5" s="77"/>
      <c r="Q5" s="77"/>
      <c r="R5" s="77"/>
      <c r="S5" s="77"/>
    </row>
    <row r="6" spans="2:19" ht="9.75" customHeight="1" x14ac:dyDescent="0.3">
      <c r="B6" s="77"/>
      <c r="C6" s="77"/>
      <c r="D6" s="77"/>
      <c r="E6" s="77"/>
      <c r="F6" s="77"/>
      <c r="G6" s="77"/>
      <c r="H6" s="77"/>
      <c r="I6" s="77"/>
      <c r="J6" s="77"/>
      <c r="K6" s="77"/>
      <c r="L6" s="77"/>
      <c r="M6" s="77"/>
      <c r="N6" s="77"/>
      <c r="O6" s="77"/>
      <c r="P6" s="77"/>
      <c r="Q6" s="77"/>
      <c r="R6" s="77"/>
      <c r="S6" s="77"/>
    </row>
    <row r="7" spans="2:19" ht="19.5" thickBot="1" x14ac:dyDescent="0.35">
      <c r="B7" s="76" t="s">
        <v>3</v>
      </c>
      <c r="C7" s="76"/>
      <c r="D7" s="76"/>
      <c r="E7" s="76"/>
      <c r="F7" s="76"/>
      <c r="G7" s="77"/>
      <c r="H7" s="77"/>
      <c r="I7" s="77"/>
      <c r="J7" s="77"/>
      <c r="K7" s="77"/>
      <c r="L7" s="77"/>
      <c r="M7" s="77"/>
      <c r="N7" s="77"/>
      <c r="O7" s="77"/>
      <c r="P7" s="77"/>
      <c r="Q7" s="77"/>
      <c r="R7" s="77"/>
      <c r="S7" s="77"/>
    </row>
    <row r="8" spans="2:19" ht="19.5" thickBot="1" x14ac:dyDescent="0.35">
      <c r="B8" s="77" t="s">
        <v>4</v>
      </c>
      <c r="C8" s="77"/>
      <c r="D8" s="104" t="s">
        <v>101</v>
      </c>
      <c r="E8" s="105"/>
      <c r="F8" s="105"/>
      <c r="G8" s="106"/>
      <c r="H8" s="77"/>
      <c r="I8" s="77"/>
      <c r="J8" s="98" t="s">
        <v>5</v>
      </c>
      <c r="K8" s="107" t="s">
        <v>102</v>
      </c>
      <c r="L8" s="108"/>
      <c r="M8" s="108"/>
      <c r="N8" s="109"/>
      <c r="P8" s="77"/>
      <c r="Q8" s="77"/>
      <c r="R8" s="77"/>
      <c r="S8" s="77"/>
    </row>
    <row r="9" spans="2:19" ht="19.5" thickBot="1" x14ac:dyDescent="0.35">
      <c r="B9" s="77" t="s">
        <v>91</v>
      </c>
      <c r="C9" s="77"/>
      <c r="D9" s="104" t="s">
        <v>103</v>
      </c>
      <c r="E9" s="105"/>
      <c r="F9" s="105"/>
      <c r="G9" s="105"/>
      <c r="H9" s="105"/>
      <c r="I9" s="106"/>
      <c r="J9" s="99" t="s">
        <v>6</v>
      </c>
      <c r="K9" s="110">
        <v>8602730670</v>
      </c>
      <c r="L9" s="111"/>
      <c r="M9" s="111"/>
      <c r="N9" s="112"/>
    </row>
    <row r="10" spans="2:19" ht="12" customHeight="1" x14ac:dyDescent="0.3">
      <c r="B10" s="77"/>
      <c r="C10" s="77"/>
      <c r="D10" s="77"/>
      <c r="E10" s="77"/>
      <c r="F10" s="77"/>
      <c r="G10" s="77"/>
      <c r="H10" s="77"/>
      <c r="I10" s="77"/>
      <c r="J10" s="77"/>
      <c r="K10" s="77"/>
      <c r="L10" s="77"/>
      <c r="M10" s="77"/>
      <c r="N10" s="77"/>
      <c r="O10" s="77"/>
      <c r="P10" s="77"/>
      <c r="Q10" s="77"/>
      <c r="R10" s="77"/>
      <c r="S10" s="77"/>
    </row>
    <row r="11" spans="2:19" ht="19.5" thickBot="1" x14ac:dyDescent="0.35">
      <c r="B11" s="76" t="s">
        <v>10</v>
      </c>
      <c r="C11" s="76"/>
      <c r="D11" s="76"/>
      <c r="E11" s="76"/>
      <c r="F11" s="76"/>
      <c r="G11" s="77"/>
      <c r="H11" s="77"/>
      <c r="I11" s="77"/>
      <c r="J11" s="77"/>
      <c r="K11" s="77"/>
      <c r="L11" s="77"/>
      <c r="M11" s="77"/>
      <c r="N11" s="77"/>
    </row>
    <row r="12" spans="2:19" ht="19.5" thickBot="1" x14ac:dyDescent="0.35">
      <c r="B12" s="77" t="s">
        <v>7</v>
      </c>
      <c r="C12" s="79">
        <v>2019</v>
      </c>
      <c r="D12" s="77"/>
      <c r="E12" s="77"/>
      <c r="F12" s="77"/>
      <c r="G12" s="77"/>
      <c r="H12" s="77"/>
      <c r="I12" s="77"/>
      <c r="J12" s="77"/>
      <c r="K12" s="77"/>
      <c r="L12" s="77"/>
      <c r="M12" s="77"/>
      <c r="N12" s="77"/>
      <c r="O12" s="77"/>
      <c r="P12" s="77"/>
      <c r="Q12" s="77"/>
      <c r="R12" s="77"/>
      <c r="S12" s="77"/>
    </row>
    <row r="13" spans="2:19" ht="3" customHeight="1" thickBot="1" x14ac:dyDescent="0.35">
      <c r="B13" s="77"/>
      <c r="C13" s="100"/>
      <c r="D13" s="77"/>
      <c r="E13" s="77"/>
      <c r="F13" s="77"/>
      <c r="G13" s="77"/>
      <c r="H13" s="77"/>
      <c r="I13" s="77"/>
      <c r="J13" s="77"/>
      <c r="K13" s="77"/>
      <c r="L13" s="77"/>
      <c r="M13" s="77"/>
      <c r="N13" s="77"/>
      <c r="O13" s="77"/>
      <c r="P13" s="77"/>
      <c r="Q13" s="77"/>
      <c r="R13" s="77"/>
      <c r="S13" s="77"/>
    </row>
    <row r="14" spans="2:19" ht="19.5" thickBot="1" x14ac:dyDescent="0.35">
      <c r="B14" s="77" t="s">
        <v>96</v>
      </c>
      <c r="C14" s="77"/>
      <c r="D14" s="77"/>
      <c r="E14" s="77"/>
      <c r="F14" s="77"/>
      <c r="G14" s="77"/>
      <c r="H14" s="77"/>
      <c r="I14" s="77"/>
      <c r="J14" s="77"/>
      <c r="K14" s="77"/>
      <c r="L14" s="77"/>
      <c r="M14" s="77"/>
      <c r="O14" s="77"/>
      <c r="P14" s="102" t="s">
        <v>92</v>
      </c>
      <c r="R14" s="77"/>
      <c r="S14" s="77"/>
    </row>
    <row r="15" spans="2:19" ht="2.25" customHeight="1" x14ac:dyDescent="0.3">
      <c r="B15" s="77"/>
      <c r="C15" s="77"/>
      <c r="D15" s="77"/>
      <c r="E15" s="77"/>
      <c r="F15" s="77"/>
      <c r="G15" s="77"/>
      <c r="H15" s="77"/>
      <c r="I15" s="77"/>
      <c r="J15" s="77"/>
      <c r="K15" s="77"/>
      <c r="L15" s="78"/>
      <c r="M15" s="77"/>
      <c r="N15" s="77"/>
      <c r="O15" s="80"/>
      <c r="P15" s="77"/>
      <c r="Q15" s="77"/>
      <c r="R15" s="77"/>
      <c r="S15" s="77"/>
    </row>
    <row r="16" spans="2:19" x14ac:dyDescent="0.25">
      <c r="B16" s="71" t="s">
        <v>95</v>
      </c>
      <c r="C16" s="71"/>
      <c r="D16" s="71"/>
      <c r="E16" s="71"/>
      <c r="F16" s="71"/>
      <c r="G16" s="71"/>
      <c r="H16" s="71"/>
      <c r="I16" s="71"/>
      <c r="J16" s="71"/>
      <c r="K16" s="71"/>
    </row>
    <row r="17" spans="2:19" x14ac:dyDescent="0.25">
      <c r="B17" s="71" t="s">
        <v>76</v>
      </c>
      <c r="C17" s="71"/>
      <c r="D17" s="71"/>
      <c r="E17" s="71"/>
      <c r="F17" s="71"/>
      <c r="G17" s="71"/>
      <c r="H17" s="71"/>
      <c r="I17" s="71"/>
      <c r="J17" s="71"/>
      <c r="K17" s="71"/>
    </row>
    <row r="18" spans="2:19" ht="18.75" x14ac:dyDescent="0.3">
      <c r="B18" s="77"/>
      <c r="C18" s="77"/>
      <c r="D18" s="77"/>
      <c r="E18" s="77"/>
      <c r="F18" s="77"/>
      <c r="G18" s="77"/>
      <c r="H18" s="77"/>
      <c r="I18" s="77"/>
      <c r="J18" s="77"/>
      <c r="K18" s="77"/>
      <c r="L18" s="77"/>
      <c r="M18" s="77"/>
      <c r="N18" s="77"/>
      <c r="O18" s="77"/>
      <c r="P18" s="77"/>
      <c r="Q18" s="77"/>
      <c r="R18" s="77"/>
      <c r="S18" s="77"/>
    </row>
    <row r="19" spans="2:19" ht="18.75" x14ac:dyDescent="0.3">
      <c r="B19" s="76"/>
      <c r="C19" s="76"/>
      <c r="D19" s="76"/>
      <c r="E19" s="76"/>
      <c r="F19" s="76"/>
      <c r="G19" s="77"/>
      <c r="H19" s="77"/>
      <c r="I19" s="77"/>
      <c r="J19" s="77"/>
      <c r="K19" s="77"/>
      <c r="L19" s="77"/>
      <c r="M19" s="77"/>
      <c r="N19" s="77"/>
      <c r="O19" s="77"/>
      <c r="P19" s="77"/>
      <c r="Q19" s="77"/>
      <c r="R19" s="77"/>
      <c r="S19" s="77"/>
    </row>
    <row r="50" spans="2:2" x14ac:dyDescent="0.25">
      <c r="B50" s="11" t="s">
        <v>92</v>
      </c>
    </row>
    <row r="51" spans="2:2" x14ac:dyDescent="0.25">
      <c r="B51" s="11" t="s">
        <v>93</v>
      </c>
    </row>
  </sheetData>
  <sheetProtection algorithmName="SHA-512" hashValue="14RDhxpsaJyHDSpNaiMyAWfC/wjoZpDPc5vZv96rqnQbNqCEvaDXqt1fCvGxjOpkXTsXrcz7aA4S/+OKRr7qFA==" saltValue="tJKVj69NDkDNYcVWiVRVjw==" spinCount="100000" sheet="1" objects="1" scenarios="1"/>
  <mergeCells count="7">
    <mergeCell ref="E1:F1"/>
    <mergeCell ref="E5:G5"/>
    <mergeCell ref="D8:G8"/>
    <mergeCell ref="E4:K4"/>
    <mergeCell ref="D9:I9"/>
    <mergeCell ref="K8:N8"/>
    <mergeCell ref="K9:N9"/>
  </mergeCells>
  <dataValidations count="1">
    <dataValidation type="list" allowBlank="1" showInputMessage="1" showErrorMessage="1" sqref="P14" xr:uid="{00000000-0002-0000-0000-000000000000}">
      <formula1>$B$50:$B$51</formula1>
    </dataValidation>
  </dataValidations>
  <pageMargins left="0.7" right="0.7" top="0.75" bottom="0.75" header="0.3" footer="0.3"/>
  <pageSetup orientation="portrait" r:id="rId1"/>
  <headerFooter>
    <oddFooter>&amp;L&amp;1#&amp;"Calibri"&amp;8&amp;K414141Proprietary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53"/>
  <sheetViews>
    <sheetView showGridLines="0" showRowColHeaders="0" zoomScaleNormal="100" workbookViewId="0">
      <pane ySplit="4" topLeftCell="A5" activePane="bottomLeft" state="frozenSplit"/>
      <selection activeCell="C1" sqref="C1:G65536"/>
      <selection pane="bottomLeft" activeCell="C12" sqref="C12"/>
    </sheetView>
  </sheetViews>
  <sheetFormatPr defaultColWidth="9.140625" defaultRowHeight="15.75" x14ac:dyDescent="0.25"/>
  <cols>
    <col min="1" max="1" width="10.7109375" style="11" customWidth="1"/>
    <col min="2" max="2" width="104.28515625" style="11" customWidth="1"/>
    <col min="3" max="7" width="16.7109375" style="11" customWidth="1"/>
    <col min="8" max="8" width="35.140625" style="11" customWidth="1"/>
    <col min="9" max="10" width="9.140625" style="11"/>
    <col min="11" max="11" width="10.7109375" style="11" bestFit="1" customWidth="1"/>
    <col min="12" max="12" width="9.140625" style="11"/>
    <col min="13" max="13" width="9.7109375" style="11" bestFit="1" customWidth="1"/>
    <col min="14" max="14" width="13.42578125" style="11" bestFit="1" customWidth="1"/>
    <col min="15" max="15" width="30.7109375" style="11" bestFit="1" customWidth="1"/>
    <col min="16" max="16384" width="9.140625" style="11"/>
  </cols>
  <sheetData>
    <row r="1" spans="1:8" s="10" customFormat="1" ht="21.75" thickBot="1" x14ac:dyDescent="0.4">
      <c r="B1" s="12" t="s">
        <v>11</v>
      </c>
      <c r="C1" s="12"/>
      <c r="D1" s="12"/>
      <c r="E1" s="12"/>
      <c r="F1" s="12"/>
    </row>
    <row r="2" spans="1:8" ht="19.5" thickBot="1" x14ac:dyDescent="0.3">
      <c r="A2" s="15"/>
      <c r="B2" s="16" t="s">
        <v>71</v>
      </c>
      <c r="C2" s="113" t="s">
        <v>69</v>
      </c>
      <c r="D2" s="114"/>
      <c r="E2" s="114"/>
      <c r="F2" s="114"/>
      <c r="G2" s="115"/>
    </row>
    <row r="3" spans="1:8" ht="32.25" thickBot="1" x14ac:dyDescent="0.3">
      <c r="A3" s="17" t="s">
        <v>17</v>
      </c>
      <c r="B3" s="18" t="s">
        <v>70</v>
      </c>
      <c r="C3" s="18" t="s">
        <v>12</v>
      </c>
      <c r="D3" s="18" t="s">
        <v>13</v>
      </c>
      <c r="E3" s="19" t="s">
        <v>14</v>
      </c>
      <c r="F3" s="19" t="s">
        <v>15</v>
      </c>
      <c r="G3" s="20" t="s">
        <v>8</v>
      </c>
    </row>
    <row r="4" spans="1:8" ht="16.5" thickBot="1" x14ac:dyDescent="0.3">
      <c r="A4" s="21"/>
      <c r="B4" s="18" t="s">
        <v>16</v>
      </c>
      <c r="C4" s="22"/>
      <c r="D4" s="22"/>
      <c r="E4" s="22"/>
      <c r="F4" s="22"/>
      <c r="G4" s="60"/>
    </row>
    <row r="5" spans="1:8" ht="16.5" thickBot="1" x14ac:dyDescent="0.3">
      <c r="A5" s="13">
        <v>1</v>
      </c>
      <c r="B5" s="24" t="s">
        <v>18</v>
      </c>
      <c r="C5" s="46">
        <f>'Area 1 Data'!C5+'Area 2 Data'!C5+'Area 3 Data'!C5+'Area 4 Data'!C5</f>
        <v>77387</v>
      </c>
      <c r="D5" s="46">
        <f>'Area 1 Data'!D5+'Area 2 Data'!D5+'Area 3 Data'!D5+'Area 4 Data'!D5</f>
        <v>10062</v>
      </c>
      <c r="E5" s="46">
        <f>'Area 1 Data'!E5+'Area 2 Data'!E5+'Area 3 Data'!E5+'Area 4 Data'!E5</f>
        <v>0</v>
      </c>
      <c r="F5" s="46">
        <f>'Area 1 Data'!F5+'Area 2 Data'!F5+'Area 3 Data'!F5+'Area 4 Data'!F5</f>
        <v>263532</v>
      </c>
      <c r="G5" s="46">
        <f t="shared" ref="G5:G12" si="0">SUM(C5:F5)</f>
        <v>350981</v>
      </c>
    </row>
    <row r="6" spans="1:8" ht="16.5" thickBot="1" x14ac:dyDescent="0.3">
      <c r="A6" s="14">
        <v>2</v>
      </c>
      <c r="B6" s="24" t="s">
        <v>19</v>
      </c>
      <c r="C6" s="46">
        <f>'Area 1 Data'!C6+'Area 2 Data'!C6+'Area 3 Data'!C6+'Area 4 Data'!C6</f>
        <v>4183</v>
      </c>
      <c r="D6" s="46">
        <f>'Area 1 Data'!D6+'Area 2 Data'!D6+'Area 3 Data'!D6+'Area 4 Data'!D6</f>
        <v>147</v>
      </c>
      <c r="E6" s="46">
        <f>'Area 1 Data'!E6+'Area 2 Data'!E6+'Area 3 Data'!E6+'Area 4 Data'!E6</f>
        <v>0</v>
      </c>
      <c r="F6" s="46">
        <f>'Area 1 Data'!F6+'Area 2 Data'!F6+'Area 3 Data'!F6+'Area 4 Data'!F6</f>
        <v>391</v>
      </c>
      <c r="G6" s="47">
        <f t="shared" si="0"/>
        <v>4721</v>
      </c>
    </row>
    <row r="7" spans="1:8" ht="16.5" thickBot="1" x14ac:dyDescent="0.3">
      <c r="A7" s="14" t="s">
        <v>20</v>
      </c>
      <c r="B7" s="24" t="s">
        <v>21</v>
      </c>
      <c r="C7" s="4">
        <v>0</v>
      </c>
      <c r="D7" s="4">
        <v>0</v>
      </c>
      <c r="E7" s="4">
        <v>0</v>
      </c>
      <c r="F7" s="4">
        <v>0</v>
      </c>
      <c r="G7" s="47">
        <f t="shared" si="0"/>
        <v>0</v>
      </c>
    </row>
    <row r="8" spans="1:8" ht="16.5" thickBot="1" x14ac:dyDescent="0.3">
      <c r="A8" s="14" t="s">
        <v>22</v>
      </c>
      <c r="B8" s="24" t="s">
        <v>23</v>
      </c>
      <c r="C8" s="59">
        <v>0</v>
      </c>
      <c r="D8" s="4">
        <v>0</v>
      </c>
      <c r="E8" s="4">
        <v>0</v>
      </c>
      <c r="F8" s="59">
        <v>0</v>
      </c>
      <c r="G8" s="47">
        <f t="shared" si="0"/>
        <v>0</v>
      </c>
      <c r="H8" s="36"/>
    </row>
    <row r="9" spans="1:8" ht="16.5" thickBot="1" x14ac:dyDescent="0.3">
      <c r="A9" s="14">
        <v>3</v>
      </c>
      <c r="B9" s="24" t="s">
        <v>24</v>
      </c>
      <c r="C9" s="61">
        <f>'Area 1 Data'!C7+'Area 2 Data'!C7+'Area 3 Data'!C7+'Area 4 Data'!C7</f>
        <v>2569.1193063866158</v>
      </c>
      <c r="D9" s="61">
        <f>'Area 1 Data'!D7+'Area 2 Data'!D7+'Area 3 Data'!D7+'Area 4 Data'!D7</f>
        <v>291</v>
      </c>
      <c r="E9" s="61">
        <f>'Area 1 Data'!E7+'Area 2 Data'!E7+'Area 3 Data'!E7+'Area 4 Data'!E7</f>
        <v>0</v>
      </c>
      <c r="F9" s="61">
        <f>'Area 1 Data'!F7+'Area 2 Data'!F7+'Area 3 Data'!F7+'Area 4 Data'!F7</f>
        <v>5204</v>
      </c>
      <c r="G9" s="47">
        <f t="shared" si="0"/>
        <v>8064.1193063866158</v>
      </c>
    </row>
    <row r="10" spans="1:8" ht="16.5" thickBot="1" x14ac:dyDescent="0.3">
      <c r="A10" s="14">
        <v>4</v>
      </c>
      <c r="B10" s="24" t="s">
        <v>25</v>
      </c>
      <c r="C10" s="61">
        <f>'Area 1 Data'!C8+'Area 2 Data'!C8+'Area 3 Data'!C8+'Area 4 Data'!C8</f>
        <v>1457.879838808157</v>
      </c>
      <c r="D10" s="61">
        <f>'Area 1 Data'!D8+'Area 2 Data'!D8+'Area 3 Data'!D8+'Area 4 Data'!D8</f>
        <v>148</v>
      </c>
      <c r="E10" s="61">
        <f>'Area 1 Data'!E8+'Area 2 Data'!E8+'Area 3 Data'!E8+'Area 4 Data'!E8</f>
        <v>0</v>
      </c>
      <c r="F10" s="61">
        <f>'Area 1 Data'!F8+'Area 2 Data'!F8+'Area 3 Data'!F8+'Area 4 Data'!F8</f>
        <v>7042</v>
      </c>
      <c r="G10" s="47">
        <f t="shared" si="0"/>
        <v>8647.8798388081577</v>
      </c>
    </row>
    <row r="11" spans="1:8" ht="16.5" thickBot="1" x14ac:dyDescent="0.3">
      <c r="A11" s="14">
        <v>5</v>
      </c>
      <c r="B11" s="24" t="s">
        <v>26</v>
      </c>
      <c r="C11" s="61">
        <f>'Area 1 Data'!C9+'Area 2 Data'!C9+'Area 3 Data'!C9+'Area 4 Data'!C9</f>
        <v>2764.0008548052265</v>
      </c>
      <c r="D11" s="61">
        <f>'Area 1 Data'!D9+'Area 2 Data'!D9+'Area 3 Data'!D9+'Area 4 Data'!D9</f>
        <v>246</v>
      </c>
      <c r="E11" s="61">
        <f>'Area 1 Data'!E9+'Area 2 Data'!E9+'Area 3 Data'!E9+'Area 4 Data'!E9</f>
        <v>0</v>
      </c>
      <c r="F11" s="61">
        <f>'Area 1 Data'!F9+'Area 2 Data'!F9+'Area 3 Data'!F9+'Area 4 Data'!F9</f>
        <v>9715</v>
      </c>
      <c r="G11" s="47">
        <f t="shared" si="0"/>
        <v>12725.000854805226</v>
      </c>
    </row>
    <row r="12" spans="1:8" ht="16.5" thickBot="1" x14ac:dyDescent="0.3">
      <c r="A12" s="1" t="s">
        <v>27</v>
      </c>
      <c r="B12" s="24" t="s">
        <v>28</v>
      </c>
      <c r="C12" s="47">
        <f>SUM(C9:C11)</f>
        <v>6790.9999999999991</v>
      </c>
      <c r="D12" s="47">
        <f>SUM(D9:D11)</f>
        <v>685</v>
      </c>
      <c r="E12" s="47">
        <f>SUM(E9:E11)</f>
        <v>0</v>
      </c>
      <c r="F12" s="47">
        <f>SUM(F9:F11)</f>
        <v>21961</v>
      </c>
      <c r="G12" s="47">
        <f t="shared" si="0"/>
        <v>29437</v>
      </c>
    </row>
    <row r="13" spans="1:8" ht="16.5" thickBot="1" x14ac:dyDescent="0.3">
      <c r="A13" s="18"/>
      <c r="B13" s="18" t="s">
        <v>29</v>
      </c>
      <c r="C13" s="22"/>
      <c r="D13" s="22"/>
      <c r="E13" s="22"/>
      <c r="F13" s="22"/>
      <c r="G13" s="48"/>
    </row>
    <row r="14" spans="1:8" ht="16.5" thickBot="1" x14ac:dyDescent="0.3">
      <c r="A14" s="13">
        <v>6</v>
      </c>
      <c r="B14" s="24" t="s">
        <v>30</v>
      </c>
      <c r="C14" s="62">
        <f>'Area 1 Data'!C11+'Area 2 Data'!C11+'Area 3 Data'!C11+'Area 4 Data'!C11</f>
        <v>46361840.434587367</v>
      </c>
      <c r="D14" s="62">
        <f>'Area 1 Data'!D11+'Area 2 Data'!D11+'Area 3 Data'!D11+'Area 4 Data'!D11</f>
        <v>11666844.083060337</v>
      </c>
      <c r="E14" s="62">
        <f>'Area 1 Data'!E11+'Area 2 Data'!E11+'Area 3 Data'!E11+'Area 4 Data'!E11</f>
        <v>0</v>
      </c>
      <c r="F14" s="62">
        <f>'Area 1 Data'!F11+'Area 2 Data'!F11+'Area 3 Data'!F11+'Area 4 Data'!F11</f>
        <v>21333280.83359272</v>
      </c>
      <c r="G14" s="53">
        <f t="shared" ref="G14:G21" si="1">SUM(C14:F14)</f>
        <v>79361965.351240426</v>
      </c>
    </row>
    <row r="15" spans="1:8" ht="16.5" thickBot="1" x14ac:dyDescent="0.3">
      <c r="A15" s="14">
        <v>7</v>
      </c>
      <c r="B15" s="24" t="s">
        <v>31</v>
      </c>
      <c r="C15" s="62">
        <f>'Area 1 Data'!C12+'Area 2 Data'!C12+'Area 3 Data'!C12+'Area 4 Data'!C12</f>
        <v>39616446</v>
      </c>
      <c r="D15" s="62">
        <f>'Area 1 Data'!D12+'Area 2 Data'!D12+'Area 3 Data'!D12+'Area 4 Data'!D12</f>
        <v>11634010.518711407</v>
      </c>
      <c r="E15" s="62">
        <f>'Area 1 Data'!E12+'Area 2 Data'!E12+'Area 3 Data'!E12+'Area 4 Data'!E12</f>
        <v>0</v>
      </c>
      <c r="F15" s="62">
        <f>'Area 1 Data'!F12+'Area 2 Data'!F12+'Area 3 Data'!F12+'Area 4 Data'!F12</f>
        <v>23651343.2939303</v>
      </c>
      <c r="G15" s="53">
        <f t="shared" si="1"/>
        <v>74901799.81264171</v>
      </c>
    </row>
    <row r="16" spans="1:8" ht="16.5" thickBot="1" x14ac:dyDescent="0.3">
      <c r="A16" s="14">
        <v>8</v>
      </c>
      <c r="B16" s="24" t="s">
        <v>32</v>
      </c>
      <c r="C16" s="50">
        <v>50095794</v>
      </c>
      <c r="D16" s="50">
        <v>11634011</v>
      </c>
      <c r="E16" s="50">
        <v>0</v>
      </c>
      <c r="F16" s="50">
        <v>23651343</v>
      </c>
      <c r="G16" s="53">
        <f t="shared" si="1"/>
        <v>85381148</v>
      </c>
    </row>
    <row r="17" spans="1:7" ht="16.5" thickBot="1" x14ac:dyDescent="0.3">
      <c r="A17" s="14">
        <v>9</v>
      </c>
      <c r="B17" s="24" t="s">
        <v>33</v>
      </c>
      <c r="C17" s="50">
        <v>0</v>
      </c>
      <c r="D17" s="50">
        <v>0</v>
      </c>
      <c r="E17" s="50">
        <v>0</v>
      </c>
      <c r="F17" s="50">
        <v>0</v>
      </c>
      <c r="G17" s="53">
        <f t="shared" si="1"/>
        <v>0</v>
      </c>
    </row>
    <row r="18" spans="1:7" ht="16.5" thickBot="1" x14ac:dyDescent="0.3">
      <c r="A18" s="14">
        <v>10</v>
      </c>
      <c r="B18" s="24" t="s">
        <v>34</v>
      </c>
      <c r="C18" s="63">
        <f>'Area 1 Data'!C13+'Area 2 Data'!C13+'Area 3 Data'!C13+'Area 4 Data'!C13</f>
        <v>0</v>
      </c>
      <c r="D18" s="63">
        <f>'Area 1 Data'!D13+'Area 2 Data'!D13+'Area 3 Data'!D13+'Area 4 Data'!D13</f>
        <v>0</v>
      </c>
      <c r="E18" s="63">
        <f>'Area 1 Data'!E13+'Area 2 Data'!E13+'Area 3 Data'!E13+'Area 4 Data'!E13</f>
        <v>0</v>
      </c>
      <c r="F18" s="64">
        <v>0</v>
      </c>
      <c r="G18" s="53">
        <f>'Area 1 Data'!G13+'Area 2 Data'!G13+'Area 3 Data'!G13+'Area 4 Data'!G13</f>
        <v>0</v>
      </c>
    </row>
    <row r="19" spans="1:7" ht="16.5" thickBot="1" x14ac:dyDescent="0.3">
      <c r="A19" s="14">
        <v>11</v>
      </c>
      <c r="B19" s="24" t="s">
        <v>35</v>
      </c>
      <c r="C19" s="63">
        <f>'Area 1 Data'!C14+'Area 2 Data'!C14+'Area 3 Data'!C14+'Area 4 Data'!C14</f>
        <v>0</v>
      </c>
      <c r="D19" s="63">
        <f>'Area 1 Data'!D14+'Area 2 Data'!D14+'Area 3 Data'!D14+'Area 4 Data'!D14</f>
        <v>0</v>
      </c>
      <c r="E19" s="63">
        <f>'Area 1 Data'!E14+'Area 2 Data'!E14+'Area 3 Data'!E14+'Area 4 Data'!E14</f>
        <v>0</v>
      </c>
      <c r="F19" s="64">
        <v>0</v>
      </c>
      <c r="G19" s="53">
        <f>'Area 1 Data'!G14+'Area 2 Data'!G14+'Area 3 Data'!G14+'Area 4 Data'!G14</f>
        <v>0</v>
      </c>
    </row>
    <row r="20" spans="1:7" ht="16.5" thickBot="1" x14ac:dyDescent="0.3">
      <c r="A20" s="14">
        <v>13</v>
      </c>
      <c r="B20" s="24" t="s">
        <v>36</v>
      </c>
      <c r="C20" s="50">
        <v>0</v>
      </c>
      <c r="D20" s="50">
        <v>0</v>
      </c>
      <c r="E20" s="50">
        <v>0</v>
      </c>
      <c r="F20" s="50">
        <v>0</v>
      </c>
      <c r="G20" s="53">
        <f t="shared" si="1"/>
        <v>0</v>
      </c>
    </row>
    <row r="21" spans="1:7" ht="16.5" thickBot="1" x14ac:dyDescent="0.3">
      <c r="A21" s="1">
        <v>14</v>
      </c>
      <c r="B21" s="24" t="s">
        <v>37</v>
      </c>
      <c r="C21" s="53">
        <f>SUM(C16:C20)</f>
        <v>50095794</v>
      </c>
      <c r="D21" s="53">
        <f>SUM(D16:D20)</f>
        <v>11634011</v>
      </c>
      <c r="E21" s="53">
        <f>SUM(E16:E20)</f>
        <v>0</v>
      </c>
      <c r="F21" s="53">
        <f>SUM(F16:F20)</f>
        <v>23651343</v>
      </c>
      <c r="G21" s="53">
        <f t="shared" si="1"/>
        <v>85381148</v>
      </c>
    </row>
    <row r="22" spans="1:7" ht="16.5" thickBot="1" x14ac:dyDescent="0.3">
      <c r="A22" s="18"/>
      <c r="B22" s="18" t="s">
        <v>38</v>
      </c>
      <c r="C22" s="65"/>
      <c r="D22" s="65"/>
      <c r="E22" s="65"/>
      <c r="F22" s="65"/>
      <c r="G22" s="66"/>
    </row>
    <row r="23" spans="1:7" ht="16.5" thickBot="1" x14ac:dyDescent="0.3">
      <c r="A23" s="13">
        <v>15</v>
      </c>
      <c r="B23" s="24" t="s">
        <v>39</v>
      </c>
      <c r="C23" s="67">
        <f>'Area 1 Data'!C16+'Area 2 Data'!C16+'Area 3 Data'!C16+'Area 4 Data'!C16</f>
        <v>8470928.0399999991</v>
      </c>
      <c r="D23" s="67">
        <f>'Area 1 Data'!D16+'Area 2 Data'!D16+'Area 3 Data'!D16+'Area 4 Data'!D16</f>
        <v>1981621.27</v>
      </c>
      <c r="E23" s="67">
        <f>'Area 1 Data'!E16+'Area 2 Data'!E16+'Area 3 Data'!E16+'Area 4 Data'!E16</f>
        <v>0</v>
      </c>
      <c r="F23" s="68">
        <v>0</v>
      </c>
      <c r="G23" s="53">
        <f>'Area 1 Data'!G16+'Area 2 Data'!G16+'Area 3 Data'!G16+'Area 4 Data'!G16</f>
        <v>10452549.310000001</v>
      </c>
    </row>
    <row r="24" spans="1:7" ht="16.5" thickBot="1" x14ac:dyDescent="0.3">
      <c r="A24" s="14">
        <v>16</v>
      </c>
      <c r="B24" s="24" t="s">
        <v>40</v>
      </c>
      <c r="C24" s="67">
        <f>'Area 1 Data'!C17+'Area 2 Data'!C17+'Area 3 Data'!C17+'Area 4 Data'!C17</f>
        <v>11424214.949999999</v>
      </c>
      <c r="D24" s="67">
        <f>'Area 1 Data'!D17+'Area 2 Data'!D17+'Area 3 Data'!D17+'Area 4 Data'!D17</f>
        <v>1404037.09</v>
      </c>
      <c r="E24" s="67">
        <f>'Area 1 Data'!E17+'Area 2 Data'!E17+'Area 3 Data'!E17+'Area 4 Data'!E17</f>
        <v>0</v>
      </c>
      <c r="F24" s="64">
        <v>0</v>
      </c>
      <c r="G24" s="53">
        <f>'Area 1 Data'!G17+'Area 2 Data'!G17+'Area 3 Data'!G17+'Area 4 Data'!G17</f>
        <v>12828252.039999999</v>
      </c>
    </row>
    <row r="25" spans="1:7" ht="16.5" thickBot="1" x14ac:dyDescent="0.3">
      <c r="A25" s="14">
        <v>17</v>
      </c>
      <c r="B25" s="24" t="s">
        <v>41</v>
      </c>
      <c r="C25" s="67">
        <f>'Area 1 Data'!C18+'Area 2 Data'!C18+'Area 3 Data'!C18+'Area 4 Data'!C18</f>
        <v>8785311.3100000005</v>
      </c>
      <c r="D25" s="67">
        <f>'Area 1 Data'!D18+'Area 2 Data'!D18+'Area 3 Data'!D18+'Area 4 Data'!D18</f>
        <v>695996.94000000006</v>
      </c>
      <c r="E25" s="67">
        <f>'Area 1 Data'!E18+'Area 2 Data'!E18+'Area 3 Data'!E18+'Area 4 Data'!E18</f>
        <v>0</v>
      </c>
      <c r="F25" s="64">
        <v>0</v>
      </c>
      <c r="G25" s="53">
        <f>'Area 1 Data'!G18+'Area 2 Data'!G18+'Area 3 Data'!G18+'Area 4 Data'!G18</f>
        <v>9481308.25</v>
      </c>
    </row>
    <row r="26" spans="1:7" ht="16.5" thickBot="1" x14ac:dyDescent="0.3">
      <c r="A26" s="14">
        <v>18</v>
      </c>
      <c r="B26" s="24" t="s">
        <v>42</v>
      </c>
      <c r="C26" s="67">
        <f>'Area 1 Data'!C19+'Area 2 Data'!C19+'Area 3 Data'!C19+'Area 4 Data'!C19</f>
        <v>0</v>
      </c>
      <c r="D26" s="67">
        <f>'Area 1 Data'!D19+'Area 2 Data'!D19+'Area 3 Data'!D19+'Area 4 Data'!D19</f>
        <v>0</v>
      </c>
      <c r="E26" s="67">
        <f>'Area 1 Data'!E19+'Area 2 Data'!E19+'Area 3 Data'!E19+'Area 4 Data'!E19</f>
        <v>0</v>
      </c>
      <c r="F26" s="64">
        <v>0</v>
      </c>
      <c r="G26" s="53">
        <f>'Area 1 Data'!G19+'Area 2 Data'!G19+'Area 3 Data'!G19+'Area 4 Data'!G19</f>
        <v>0</v>
      </c>
    </row>
    <row r="27" spans="1:7" ht="16.5" thickBot="1" x14ac:dyDescent="0.3">
      <c r="A27" s="14">
        <v>19</v>
      </c>
      <c r="B27" s="24" t="s">
        <v>43</v>
      </c>
      <c r="C27" s="67">
        <f>'Area 1 Data'!C20+'Area 2 Data'!C20+'Area 3 Data'!C20+'Area 4 Data'!C20</f>
        <v>0</v>
      </c>
      <c r="D27" s="67">
        <f>'Area 1 Data'!D20+'Area 2 Data'!D20+'Area 3 Data'!D20+'Area 4 Data'!D20</f>
        <v>0</v>
      </c>
      <c r="E27" s="67">
        <f>'Area 1 Data'!E20+'Area 2 Data'!E20+'Area 3 Data'!E20+'Area 4 Data'!E20</f>
        <v>0</v>
      </c>
      <c r="F27" s="64">
        <v>0</v>
      </c>
      <c r="G27" s="53">
        <f>'Area 1 Data'!G20+'Area 2 Data'!G20+'Area 3 Data'!G20+'Area 4 Data'!G20</f>
        <v>0</v>
      </c>
    </row>
    <row r="28" spans="1:7" ht="16.5" thickBot="1" x14ac:dyDescent="0.3">
      <c r="A28" s="14">
        <v>20</v>
      </c>
      <c r="B28" s="24" t="s">
        <v>44</v>
      </c>
      <c r="C28" s="67">
        <f>'Area 1 Data'!C21+'Area 2 Data'!C21+'Area 3 Data'!C21+'Area 4 Data'!C21</f>
        <v>7883981.7300000004</v>
      </c>
      <c r="D28" s="67">
        <f>'Area 1 Data'!D21+'Area 2 Data'!D21+'Area 3 Data'!D21+'Area 4 Data'!D21</f>
        <v>3284408.83</v>
      </c>
      <c r="E28" s="67">
        <f>'Area 1 Data'!E21+'Area 2 Data'!E21+'Area 3 Data'!E21+'Area 4 Data'!E21</f>
        <v>0</v>
      </c>
      <c r="F28" s="64">
        <v>0</v>
      </c>
      <c r="G28" s="53">
        <f>'Area 1 Data'!G21+'Area 2 Data'!G21+'Area 3 Data'!G21+'Area 4 Data'!G21</f>
        <v>11168390.560000002</v>
      </c>
    </row>
    <row r="29" spans="1:7" ht="16.5" thickBot="1" x14ac:dyDescent="0.3">
      <c r="A29" s="14">
        <v>21</v>
      </c>
      <c r="B29" s="24" t="s">
        <v>45</v>
      </c>
      <c r="C29" s="67">
        <f>'Area 1 Data'!C22+'Area 2 Data'!C22+'Area 3 Data'!C22+'Area 4 Data'!C22</f>
        <v>5350824.25</v>
      </c>
      <c r="D29" s="67">
        <f>'Area 1 Data'!D22+'Area 2 Data'!D22+'Area 3 Data'!D22+'Area 4 Data'!D22</f>
        <v>1557690.8400000003</v>
      </c>
      <c r="E29" s="67">
        <f>'Area 1 Data'!E22+'Area 2 Data'!E22+'Area 3 Data'!E22+'Area 4 Data'!E22</f>
        <v>0</v>
      </c>
      <c r="F29" s="64">
        <v>0</v>
      </c>
      <c r="G29" s="53">
        <f>'Area 1 Data'!G22+'Area 2 Data'!G22+'Area 3 Data'!G22+'Area 4 Data'!G22</f>
        <v>6908515.0899999999</v>
      </c>
    </row>
    <row r="30" spans="1:7" ht="16.5" thickBot="1" x14ac:dyDescent="0.3">
      <c r="A30" s="14">
        <v>22</v>
      </c>
      <c r="B30" s="24" t="s">
        <v>46</v>
      </c>
      <c r="C30" s="50">
        <v>0</v>
      </c>
      <c r="D30" s="50">
        <v>0</v>
      </c>
      <c r="E30" s="50">
        <v>0</v>
      </c>
      <c r="F30" s="64">
        <v>0</v>
      </c>
      <c r="G30" s="53">
        <f t="shared" ref="G30:G48" si="2">SUM(C30:F30)</f>
        <v>0</v>
      </c>
    </row>
    <row r="31" spans="1:7" ht="16.5" thickBot="1" x14ac:dyDescent="0.3">
      <c r="A31" s="14">
        <v>23</v>
      </c>
      <c r="B31" s="24" t="s">
        <v>47</v>
      </c>
      <c r="C31" s="50">
        <v>0</v>
      </c>
      <c r="D31" s="50">
        <v>0</v>
      </c>
      <c r="E31" s="50">
        <v>0</v>
      </c>
      <c r="F31" s="64">
        <v>0</v>
      </c>
      <c r="G31" s="53">
        <f t="shared" si="2"/>
        <v>0</v>
      </c>
    </row>
    <row r="32" spans="1:7" ht="16.5" thickBot="1" x14ac:dyDescent="0.3">
      <c r="A32" s="14">
        <v>24</v>
      </c>
      <c r="B32" s="24" t="s">
        <v>48</v>
      </c>
      <c r="C32" s="50">
        <v>0</v>
      </c>
      <c r="D32" s="50">
        <v>0</v>
      </c>
      <c r="E32" s="50">
        <v>0</v>
      </c>
      <c r="F32" s="50">
        <v>0</v>
      </c>
      <c r="G32" s="53">
        <f t="shared" si="2"/>
        <v>0</v>
      </c>
    </row>
    <row r="33" spans="1:7" ht="16.5" thickBot="1" x14ac:dyDescent="0.3">
      <c r="A33" s="14">
        <v>25</v>
      </c>
      <c r="B33" s="24" t="s">
        <v>77</v>
      </c>
      <c r="C33" s="53">
        <f>SUM(C23:C31)-C32</f>
        <v>41915260.280000001</v>
      </c>
      <c r="D33" s="53">
        <f>SUM(D23:D31)-D32</f>
        <v>8923754.9700000007</v>
      </c>
      <c r="E33" s="53">
        <f>SUM(E23:E31)-E32</f>
        <v>0</v>
      </c>
      <c r="F33" s="50">
        <v>21229630</v>
      </c>
      <c r="G33" s="53">
        <f t="shared" si="2"/>
        <v>72068645.25</v>
      </c>
    </row>
    <row r="34" spans="1:7" ht="16.5" thickBot="1" x14ac:dyDescent="0.3">
      <c r="A34" s="14">
        <v>26</v>
      </c>
      <c r="B34" s="24" t="s">
        <v>49</v>
      </c>
      <c r="C34" s="50">
        <v>0</v>
      </c>
      <c r="D34" s="50">
        <v>0</v>
      </c>
      <c r="E34" s="50">
        <v>0</v>
      </c>
      <c r="F34" s="50">
        <v>0</v>
      </c>
      <c r="G34" s="53">
        <f t="shared" si="2"/>
        <v>0</v>
      </c>
    </row>
    <row r="35" spans="1:7" ht="16.5" thickBot="1" x14ac:dyDescent="0.3">
      <c r="A35" s="14">
        <v>27</v>
      </c>
      <c r="B35" s="24" t="s">
        <v>50</v>
      </c>
      <c r="C35" s="50">
        <v>1143279.6474097536</v>
      </c>
      <c r="D35" s="50">
        <v>265462.81431754743</v>
      </c>
      <c r="E35" s="50">
        <v>0</v>
      </c>
      <c r="F35" s="50">
        <v>485409.14135766891</v>
      </c>
      <c r="G35" s="53">
        <f t="shared" si="2"/>
        <v>1894151.60308497</v>
      </c>
    </row>
    <row r="36" spans="1:7" ht="16.5" thickBot="1" x14ac:dyDescent="0.3">
      <c r="A36" s="14">
        <v>28</v>
      </c>
      <c r="B36" s="24" t="s">
        <v>51</v>
      </c>
      <c r="C36" s="50">
        <v>0</v>
      </c>
      <c r="D36" s="50">
        <v>0</v>
      </c>
      <c r="E36" s="50">
        <v>0</v>
      </c>
      <c r="F36" s="50">
        <v>0</v>
      </c>
      <c r="G36" s="53">
        <f t="shared" si="2"/>
        <v>0</v>
      </c>
    </row>
    <row r="37" spans="1:7" ht="16.5" thickBot="1" x14ac:dyDescent="0.3">
      <c r="A37" s="14">
        <v>29</v>
      </c>
      <c r="B37" s="24" t="s">
        <v>52</v>
      </c>
      <c r="C37" s="50">
        <v>2627570.0270740017</v>
      </c>
      <c r="D37" s="50">
        <v>610106.31631886784</v>
      </c>
      <c r="E37" s="50">
        <v>0</v>
      </c>
      <c r="F37" s="50">
        <v>1115603.2678346243</v>
      </c>
      <c r="G37" s="53">
        <f t="shared" si="2"/>
        <v>4353279.6112274937</v>
      </c>
    </row>
    <row r="38" spans="1:7" ht="16.5" thickBot="1" x14ac:dyDescent="0.3">
      <c r="A38" s="14">
        <v>30</v>
      </c>
      <c r="B38" s="24" t="s">
        <v>53</v>
      </c>
      <c r="C38" s="50">
        <v>1045459.7147120277</v>
      </c>
      <c r="D38" s="50">
        <v>242749.60089760751</v>
      </c>
      <c r="E38" s="50">
        <v>0</v>
      </c>
      <c r="F38" s="50">
        <v>443877.14203795203</v>
      </c>
      <c r="G38" s="53">
        <f t="shared" si="2"/>
        <v>1732086.4576475874</v>
      </c>
    </row>
    <row r="39" spans="1:7" ht="16.5" thickBot="1" x14ac:dyDescent="0.3">
      <c r="A39" s="14">
        <v>31</v>
      </c>
      <c r="B39" s="24" t="s">
        <v>54</v>
      </c>
      <c r="C39" s="50">
        <v>117001.05434454442</v>
      </c>
      <c r="D39" s="50">
        <v>27166.957126187088</v>
      </c>
      <c r="E39" s="50">
        <v>0</v>
      </c>
      <c r="F39" s="50">
        <v>49675.843924974906</v>
      </c>
      <c r="G39" s="53">
        <f t="shared" si="2"/>
        <v>193843.85539570643</v>
      </c>
    </row>
    <row r="40" spans="1:7" ht="16.5" thickBot="1" x14ac:dyDescent="0.3">
      <c r="A40" s="14">
        <v>32</v>
      </c>
      <c r="B40" s="24" t="s">
        <v>55</v>
      </c>
      <c r="C40" s="50">
        <v>785248.47683776938</v>
      </c>
      <c r="D40" s="50">
        <v>182330.08089683179</v>
      </c>
      <c r="E40" s="50">
        <v>0</v>
      </c>
      <c r="F40" s="50">
        <v>333397.6859973158</v>
      </c>
      <c r="G40" s="53">
        <f t="shared" si="2"/>
        <v>1300976.2437319169</v>
      </c>
    </row>
    <row r="41" spans="1:7" ht="16.5" thickBot="1" x14ac:dyDescent="0.3">
      <c r="A41" s="13">
        <v>33</v>
      </c>
      <c r="B41" s="24" t="s">
        <v>56</v>
      </c>
      <c r="C41" s="50">
        <v>758983.17000682175</v>
      </c>
      <c r="D41" s="50">
        <v>176231.43102927381</v>
      </c>
      <c r="E41" s="50">
        <v>0</v>
      </c>
      <c r="F41" s="50">
        <v>322246.06612444273</v>
      </c>
      <c r="G41" s="53">
        <f t="shared" si="2"/>
        <v>1257460.6671605383</v>
      </c>
    </row>
    <row r="42" spans="1:7" ht="16.5" thickBot="1" x14ac:dyDescent="0.3">
      <c r="A42" s="14" t="s">
        <v>57</v>
      </c>
      <c r="B42" s="24" t="s">
        <v>58</v>
      </c>
      <c r="C42" s="50">
        <v>0</v>
      </c>
      <c r="D42" s="50">
        <v>0</v>
      </c>
      <c r="E42" s="50">
        <v>0</v>
      </c>
      <c r="F42" s="50">
        <v>0</v>
      </c>
      <c r="G42" s="53">
        <f t="shared" si="2"/>
        <v>0</v>
      </c>
    </row>
    <row r="43" spans="1:7" ht="16.5" thickBot="1" x14ac:dyDescent="0.3">
      <c r="A43" s="14" t="s">
        <v>97</v>
      </c>
      <c r="B43" s="24" t="s">
        <v>98</v>
      </c>
      <c r="C43" s="50">
        <v>393564</v>
      </c>
      <c r="D43" s="50">
        <v>42408</v>
      </c>
      <c r="E43" s="50">
        <v>0</v>
      </c>
      <c r="F43" s="50">
        <v>1054128</v>
      </c>
      <c r="G43" s="53">
        <f t="shared" si="2"/>
        <v>1490100</v>
      </c>
    </row>
    <row r="44" spans="1:7" ht="16.5" thickBot="1" x14ac:dyDescent="0.3">
      <c r="A44" s="14">
        <v>34</v>
      </c>
      <c r="B44" s="24" t="s">
        <v>59</v>
      </c>
      <c r="C44" s="50">
        <v>898.38011258194911</v>
      </c>
      <c r="D44" s="50">
        <v>208.59858176714772</v>
      </c>
      <c r="E44" s="50">
        <v>0</v>
      </c>
      <c r="F44" s="50">
        <v>381.43066750922162</v>
      </c>
      <c r="G44" s="53">
        <f t="shared" si="2"/>
        <v>1488.4093618583183</v>
      </c>
    </row>
    <row r="45" spans="1:7" ht="16.5" thickBot="1" x14ac:dyDescent="0.3">
      <c r="A45" s="14">
        <v>35</v>
      </c>
      <c r="B45" s="24" t="s">
        <v>60</v>
      </c>
      <c r="C45" s="50">
        <v>0</v>
      </c>
      <c r="D45" s="50">
        <v>0</v>
      </c>
      <c r="E45" s="50">
        <v>0</v>
      </c>
      <c r="F45" s="50">
        <v>0</v>
      </c>
      <c r="G45" s="53">
        <f t="shared" si="2"/>
        <v>0</v>
      </c>
    </row>
    <row r="46" spans="1:7" ht="16.5" thickBot="1" x14ac:dyDescent="0.3">
      <c r="A46" s="14">
        <v>36</v>
      </c>
      <c r="B46" s="24" t="s">
        <v>61</v>
      </c>
      <c r="C46" s="50">
        <f>3639486.43434882-393564</f>
        <v>3245922.4343488198</v>
      </c>
      <c r="D46" s="50">
        <f>845067.358385768-42408</f>
        <v>802659.35838576802</v>
      </c>
      <c r="E46" s="50">
        <v>0</v>
      </c>
      <c r="F46" s="50">
        <f>1545238.72534834-1054128</f>
        <v>491110.72534834011</v>
      </c>
      <c r="G46" s="53">
        <f t="shared" si="2"/>
        <v>4539692.5180829279</v>
      </c>
    </row>
    <row r="47" spans="1:7" ht="16.5" thickBot="1" x14ac:dyDescent="0.3">
      <c r="A47" s="14">
        <v>37</v>
      </c>
      <c r="B47" s="24" t="s">
        <v>62</v>
      </c>
      <c r="C47" s="53">
        <f>SUM(C35:C46)</f>
        <v>10117926.90484632</v>
      </c>
      <c r="D47" s="53">
        <f>SUM(D35:D46)</f>
        <v>2349323.1575538507</v>
      </c>
      <c r="E47" s="53">
        <f>SUM(E35:E46)</f>
        <v>0</v>
      </c>
      <c r="F47" s="53">
        <f>SUM(F35:F46)</f>
        <v>4295829.3032928286</v>
      </c>
      <c r="G47" s="53">
        <f t="shared" si="2"/>
        <v>16763079.365692999</v>
      </c>
    </row>
    <row r="48" spans="1:7" ht="16.5" thickBot="1" x14ac:dyDescent="0.3">
      <c r="A48" s="1">
        <v>38</v>
      </c>
      <c r="B48" s="24" t="s">
        <v>63</v>
      </c>
      <c r="C48" s="53">
        <f>C21-C33-C34-C47</f>
        <v>-1937393.1848463211</v>
      </c>
      <c r="D48" s="53">
        <f>D21-D33-D34-D47</f>
        <v>360932.87244614866</v>
      </c>
      <c r="E48" s="53">
        <f>E21-E33-E34-E47</f>
        <v>0</v>
      </c>
      <c r="F48" s="53">
        <f>F21-F33-F34-F47</f>
        <v>-1874116.3032928286</v>
      </c>
      <c r="G48" s="53">
        <f t="shared" si="2"/>
        <v>-3450576.6156930011</v>
      </c>
    </row>
    <row r="49" spans="1:7" ht="16.5" thickBot="1" x14ac:dyDescent="0.3">
      <c r="A49" s="18"/>
      <c r="B49" s="18" t="s">
        <v>64</v>
      </c>
      <c r="C49" s="22"/>
      <c r="D49" s="22"/>
      <c r="E49" s="22"/>
      <c r="F49" s="22"/>
      <c r="G49" s="49"/>
    </row>
    <row r="50" spans="1:7" ht="16.5" thickBot="1" x14ac:dyDescent="0.3">
      <c r="A50" s="13">
        <v>39</v>
      </c>
      <c r="B50" s="24" t="s">
        <v>65</v>
      </c>
      <c r="C50" s="56">
        <f>'Area 1 Data'!C24+'Area 2 Data'!C24+'Area 3 Data'!C24+'Area 4 Data'!C24</f>
        <v>2833</v>
      </c>
      <c r="D50" s="56">
        <f>'Area 1 Data'!D24+'Area 2 Data'!D24+'Area 3 Data'!D24+'Area 4 Data'!D24</f>
        <v>622</v>
      </c>
      <c r="E50" s="56">
        <f>'Area 1 Data'!E24+'Area 2 Data'!E24+'Area 3 Data'!E24+'Area 4 Data'!E24</f>
        <v>0</v>
      </c>
      <c r="F50" s="69">
        <v>0</v>
      </c>
      <c r="G50" s="46">
        <f>'Area 1 Data'!G24+'Area 2 Data'!G24+'Area 3 Data'!G24+'Area 4 Data'!G24</f>
        <v>3455</v>
      </c>
    </row>
    <row r="51" spans="1:7" ht="16.5" thickBot="1" x14ac:dyDescent="0.3">
      <c r="A51" s="13">
        <v>40</v>
      </c>
      <c r="B51" s="24" t="s">
        <v>66</v>
      </c>
      <c r="C51" s="57">
        <f>'Area 1 Data'!C25+'Area 2 Data'!C25+'Area 3 Data'!C25+'Area 4 Data'!C25</f>
        <v>18745</v>
      </c>
      <c r="D51" s="57">
        <f>'Area 1 Data'!D25+'Area 2 Data'!D25+'Area 3 Data'!D25+'Area 4 Data'!D25</f>
        <v>1591</v>
      </c>
      <c r="E51" s="57">
        <f>'Area 1 Data'!E25+'Area 2 Data'!E25+'Area 3 Data'!E25+'Area 4 Data'!E25</f>
        <v>0</v>
      </c>
      <c r="F51" s="70">
        <v>0</v>
      </c>
      <c r="G51" s="46">
        <f>'Area 1 Data'!G25+'Area 2 Data'!G25+'Area 3 Data'!G25+'Area 4 Data'!G25</f>
        <v>20336</v>
      </c>
    </row>
    <row r="52" spans="1:7" ht="16.5" thickBot="1" x14ac:dyDescent="0.3">
      <c r="A52" s="13">
        <v>41</v>
      </c>
      <c r="B52" s="24" t="s">
        <v>67</v>
      </c>
      <c r="C52" s="57">
        <f>'Area 1 Data'!C26+'Area 2 Data'!C26+'Area 3 Data'!C26+'Area 4 Data'!C26</f>
        <v>0</v>
      </c>
      <c r="D52" s="57">
        <f>'Area 1 Data'!D26+'Area 2 Data'!D26+'Area 3 Data'!D26+'Area 4 Data'!D26</f>
        <v>0</v>
      </c>
      <c r="E52" s="57">
        <f>'Area 1 Data'!E26+'Area 2 Data'!E26+'Area 3 Data'!E26+'Area 4 Data'!E26</f>
        <v>0</v>
      </c>
      <c r="F52" s="70">
        <v>0</v>
      </c>
      <c r="G52" s="46">
        <f>'Area 1 Data'!G26+'Area 2 Data'!G26+'Area 3 Data'!G26+'Area 4 Data'!G26</f>
        <v>0</v>
      </c>
    </row>
    <row r="53" spans="1:7" ht="16.5" thickBot="1" x14ac:dyDescent="0.3">
      <c r="A53" s="13">
        <v>42</v>
      </c>
      <c r="B53" s="24" t="s">
        <v>68</v>
      </c>
      <c r="C53" s="57">
        <f>'Area 1 Data'!C27+'Area 2 Data'!C27+'Area 3 Data'!C27+'Area 4 Data'!C27</f>
        <v>2369</v>
      </c>
      <c r="D53" s="57">
        <f>'Area 1 Data'!D27+'Area 2 Data'!D27+'Area 3 Data'!D27+'Area 4 Data'!D27</f>
        <v>195</v>
      </c>
      <c r="E53" s="57">
        <f>'Area 1 Data'!E27+'Area 2 Data'!E27+'Area 3 Data'!E27+'Area 4 Data'!E27</f>
        <v>0</v>
      </c>
      <c r="F53" s="70">
        <v>0</v>
      </c>
      <c r="G53" s="46">
        <f>'Area 1 Data'!G27+'Area 2 Data'!G27+'Area 3 Data'!G27+'Area 4 Data'!G27</f>
        <v>2564</v>
      </c>
    </row>
  </sheetData>
  <sheetProtection algorithmName="SHA-512" hashValue="yfUxogpBgUiOYTe/t3yLHLgRxUNX+MQsghBwpqN5MPwEU+wDd0lnrm0zzIT6Kr2YQ5H8BgmE3r58zhG2IMHyEg==" saltValue="gCVtZ+nLB1obgf3JCduSHA==" spinCount="100000" sheet="1" objects="1" scenarios="1"/>
  <mergeCells count="1">
    <mergeCell ref="C2:G2"/>
  </mergeCells>
  <conditionalFormatting sqref="C5:G12">
    <cfRule type="cellIs" dxfId="94" priority="9" stopIfTrue="1" operator="lessThan">
      <formula>0</formula>
    </cfRule>
    <cfRule type="cellIs" dxfId="93" priority="13" stopIfTrue="1" operator="lessThan">
      <formula>0</formula>
    </cfRule>
    <cfRule type="cellIs" dxfId="92" priority="15" stopIfTrue="1" operator="lessThan">
      <formula>0</formula>
    </cfRule>
  </conditionalFormatting>
  <conditionalFormatting sqref="C14:G15 C18:G21 G16:G17">
    <cfRule type="cellIs" dxfId="91" priority="8" stopIfTrue="1" operator="lessThan">
      <formula>0</formula>
    </cfRule>
    <cfRule type="cellIs" dxfId="90" priority="12" stopIfTrue="1" operator="lessThan">
      <formula>0</formula>
    </cfRule>
    <cfRule type="cellIs" dxfId="89" priority="14" stopIfTrue="1" operator="lessThan">
      <formula>0</formula>
    </cfRule>
  </conditionalFormatting>
  <conditionalFormatting sqref="C23:G33 C46:G48 G34:G45">
    <cfRule type="cellIs" dxfId="88" priority="7" stopIfTrue="1" operator="lessThan">
      <formula>0</formula>
    </cfRule>
    <cfRule type="cellIs" dxfId="87" priority="11" stopIfTrue="1" operator="lessThan">
      <formula>0</formula>
    </cfRule>
  </conditionalFormatting>
  <conditionalFormatting sqref="C50:G53">
    <cfRule type="cellIs" dxfId="86" priority="6" stopIfTrue="1" operator="lessThan">
      <formula>0</formula>
    </cfRule>
    <cfRule type="cellIs" dxfId="85" priority="10" stopIfTrue="1" operator="lessThan">
      <formula>0</formula>
    </cfRule>
  </conditionalFormatting>
  <conditionalFormatting sqref="C16:F17">
    <cfRule type="cellIs" dxfId="84" priority="3" stopIfTrue="1" operator="lessThan">
      <formula>0</formula>
    </cfRule>
    <cfRule type="cellIs" dxfId="83" priority="4" stopIfTrue="1" operator="lessThan">
      <formula>0</formula>
    </cfRule>
    <cfRule type="cellIs" dxfId="82" priority="5" stopIfTrue="1" operator="lessThan">
      <formula>0</formula>
    </cfRule>
  </conditionalFormatting>
  <conditionalFormatting sqref="C34:F46">
    <cfRule type="cellIs" dxfId="81" priority="1" stopIfTrue="1" operator="lessThan">
      <formula>0</formula>
    </cfRule>
    <cfRule type="cellIs" dxfId="80" priority="2" stopIfTrue="1" operator="lessThan">
      <formula>0</formula>
    </cfRule>
  </conditionalFormatting>
  <pageMargins left="0.7" right="0.7" top="0.75" bottom="0.75" header="0.3" footer="0.3"/>
  <pageSetup orientation="landscape" r:id="rId1"/>
  <headerFooter>
    <oddFooter>&amp;L&amp;1#&amp;"Calibri"&amp;8&amp;K414141Proprietary</oddFooter>
  </headerFooter>
  <ignoredErrors>
    <ignoredError sqref="C12:F12 C21:F21 C33:E33 C47:F47 C48:F48 C50:E50 C52:E53 C51 E51"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27"/>
  <sheetViews>
    <sheetView showGridLines="0" showRowColHeaders="0" workbookViewId="0">
      <pane xSplit="2" ySplit="4" topLeftCell="C5" activePane="bottomRight" state="frozen"/>
      <selection pane="topRight" activeCell="C1" sqref="C1"/>
      <selection pane="bottomLeft" activeCell="A5" sqref="A5"/>
      <selection pane="bottomRight" activeCell="C7" sqref="C7:C9"/>
    </sheetView>
  </sheetViews>
  <sheetFormatPr defaultColWidth="9.140625" defaultRowHeight="15.75" x14ac:dyDescent="0.25"/>
  <cols>
    <col min="1" max="1" width="12.7109375" style="11" bestFit="1" customWidth="1"/>
    <col min="2" max="2" width="96.7109375" style="11" bestFit="1" customWidth="1"/>
    <col min="3" max="7" width="16.7109375" style="11" customWidth="1"/>
    <col min="8" max="8" width="35.140625" style="11" customWidth="1"/>
    <col min="9" max="10" width="9.140625" style="11"/>
    <col min="11" max="11" width="10.7109375" style="11" bestFit="1" customWidth="1"/>
    <col min="12" max="12" width="9.140625" style="11"/>
    <col min="13" max="13" width="9.7109375" style="11" bestFit="1" customWidth="1"/>
    <col min="14" max="14" width="13.42578125" style="11" bestFit="1" customWidth="1"/>
    <col min="15" max="15" width="30.7109375" style="11" bestFit="1" customWidth="1"/>
    <col min="16" max="16384" width="9.140625" style="11"/>
  </cols>
  <sheetData>
    <row r="1" spans="1:7" s="10" customFormat="1" ht="21.75" thickBot="1" x14ac:dyDescent="0.4">
      <c r="B1" s="12" t="s">
        <v>11</v>
      </c>
      <c r="C1" s="12"/>
      <c r="D1" s="12"/>
      <c r="E1" s="12"/>
      <c r="F1" s="12"/>
    </row>
    <row r="2" spans="1:7" ht="19.5" thickBot="1" x14ac:dyDescent="0.3">
      <c r="A2" s="15"/>
      <c r="B2" s="16" t="s">
        <v>72</v>
      </c>
      <c r="C2" s="113" t="s">
        <v>69</v>
      </c>
      <c r="D2" s="114"/>
      <c r="E2" s="114"/>
      <c r="F2" s="114"/>
      <c r="G2" s="115"/>
    </row>
    <row r="3" spans="1:7" ht="32.25" thickBot="1" x14ac:dyDescent="0.3">
      <c r="A3" s="17" t="s">
        <v>17</v>
      </c>
      <c r="B3" s="18" t="s">
        <v>70</v>
      </c>
      <c r="C3" s="18" t="s">
        <v>12</v>
      </c>
      <c r="D3" s="18" t="s">
        <v>13</v>
      </c>
      <c r="E3" s="19" t="s">
        <v>14</v>
      </c>
      <c r="F3" s="19" t="s">
        <v>15</v>
      </c>
      <c r="G3" s="20" t="s">
        <v>8</v>
      </c>
    </row>
    <row r="4" spans="1:7" ht="16.5" thickBot="1" x14ac:dyDescent="0.3">
      <c r="A4" s="21"/>
      <c r="B4" s="18" t="s">
        <v>16</v>
      </c>
      <c r="C4" s="22"/>
      <c r="D4" s="22"/>
      <c r="E4" s="22"/>
      <c r="F4" s="22"/>
      <c r="G4" s="23"/>
    </row>
    <row r="5" spans="1:7" ht="16.5" thickBot="1" x14ac:dyDescent="0.3">
      <c r="A5" s="13">
        <v>1</v>
      </c>
      <c r="B5" s="24" t="s">
        <v>18</v>
      </c>
      <c r="C5" s="2">
        <v>33259.004197538394</v>
      </c>
      <c r="D5" s="2">
        <f>[1]me_945_report_content!G30</f>
        <v>4257</v>
      </c>
      <c r="E5" s="2">
        <f>[1]me_945_report_content!H30</f>
        <v>0</v>
      </c>
      <c r="F5" s="3">
        <v>131904</v>
      </c>
      <c r="G5" s="46">
        <f>SUM(C5:F5)</f>
        <v>169420.00419753839</v>
      </c>
    </row>
    <row r="6" spans="1:7" ht="16.5" thickBot="1" x14ac:dyDescent="0.3">
      <c r="A6" s="14">
        <v>2</v>
      </c>
      <c r="B6" s="24" t="s">
        <v>19</v>
      </c>
      <c r="C6" s="2">
        <v>2451.184713375796</v>
      </c>
      <c r="D6" s="2">
        <f>[1]me_945_report_content!G31</f>
        <v>62</v>
      </c>
      <c r="E6" s="2">
        <f>[1]me_945_report_content!H31</f>
        <v>0</v>
      </c>
      <c r="F6" s="4">
        <v>159</v>
      </c>
      <c r="G6" s="47">
        <f>SUM(C6:F6)</f>
        <v>2672.184713375796</v>
      </c>
    </row>
    <row r="7" spans="1:7" ht="16.5" thickBot="1" x14ac:dyDescent="0.3">
      <c r="A7" s="14">
        <v>3</v>
      </c>
      <c r="B7" s="24" t="s">
        <v>24</v>
      </c>
      <c r="C7" s="2">
        <v>961.13921113689082</v>
      </c>
      <c r="D7" s="2">
        <f>[1]me_945_report_content!G34</f>
        <v>118</v>
      </c>
      <c r="E7" s="2">
        <f>[1]me_945_report_content!H34</f>
        <v>0</v>
      </c>
      <c r="F7" s="4">
        <v>2551</v>
      </c>
      <c r="G7" s="47">
        <f>SUM(C7:F7)</f>
        <v>3630.1392111368909</v>
      </c>
    </row>
    <row r="8" spans="1:7" ht="16.5" thickBot="1" x14ac:dyDescent="0.3">
      <c r="A8" s="14">
        <v>4</v>
      </c>
      <c r="B8" s="24" t="s">
        <v>25</v>
      </c>
      <c r="C8" s="2">
        <v>682.50006105751606</v>
      </c>
      <c r="D8" s="2">
        <f>[1]me_945_report_content!G35</f>
        <v>60</v>
      </c>
      <c r="E8" s="2">
        <f>[1]me_945_report_content!H35</f>
        <v>0</v>
      </c>
      <c r="F8" s="4">
        <v>3453</v>
      </c>
      <c r="G8" s="47">
        <f>SUM(C8:F8)</f>
        <v>4195.5000610575162</v>
      </c>
    </row>
    <row r="9" spans="1:7" ht="16.5" thickBot="1" x14ac:dyDescent="0.3">
      <c r="A9" s="14">
        <v>5</v>
      </c>
      <c r="B9" s="24" t="s">
        <v>26</v>
      </c>
      <c r="C9" s="2">
        <v>1341.780192941751</v>
      </c>
      <c r="D9" s="2">
        <f>[1]me_945_report_content!G36</f>
        <v>97</v>
      </c>
      <c r="E9" s="2">
        <f>[1]me_945_report_content!H36</f>
        <v>0</v>
      </c>
      <c r="F9" s="4">
        <v>4988</v>
      </c>
      <c r="G9" s="47">
        <f>SUM(C9:F9)</f>
        <v>6426.780192941751</v>
      </c>
    </row>
    <row r="10" spans="1:7" ht="16.5" thickBot="1" x14ac:dyDescent="0.3">
      <c r="A10" s="18"/>
      <c r="B10" s="18" t="s">
        <v>29</v>
      </c>
      <c r="C10" s="22"/>
      <c r="D10" s="22"/>
      <c r="E10" s="22"/>
      <c r="F10" s="22"/>
      <c r="G10" s="48"/>
    </row>
    <row r="11" spans="1:7" ht="16.5" thickBot="1" x14ac:dyDescent="0.3">
      <c r="A11" s="13">
        <v>6</v>
      </c>
      <c r="B11" s="24" t="s">
        <v>30</v>
      </c>
      <c r="C11" s="51">
        <v>18410795.198519032</v>
      </c>
      <c r="D11" s="52">
        <v>4726008.6075439127</v>
      </c>
      <c r="E11" s="52">
        <v>0</v>
      </c>
      <c r="F11" s="52">
        <v>7079608.1033347649</v>
      </c>
      <c r="G11" s="53">
        <f>SUM(C11:F11)</f>
        <v>30216411.90939771</v>
      </c>
    </row>
    <row r="12" spans="1:7" ht="16.5" thickBot="1" x14ac:dyDescent="0.3">
      <c r="A12" s="14">
        <v>7</v>
      </c>
      <c r="B12" s="24" t="s">
        <v>31</v>
      </c>
      <c r="C12" s="50">
        <v>15730562.078532703</v>
      </c>
      <c r="D12" s="50">
        <v>4712708.377711012</v>
      </c>
      <c r="E12" s="50">
        <v>0</v>
      </c>
      <c r="F12" s="50">
        <v>7814482.0363571132</v>
      </c>
      <c r="G12" s="53">
        <f>SUM(C12:F12)</f>
        <v>28257752.492600828</v>
      </c>
    </row>
    <row r="13" spans="1:7" ht="16.5" thickBot="1" x14ac:dyDescent="0.3">
      <c r="A13" s="14">
        <v>10</v>
      </c>
      <c r="B13" s="24" t="s">
        <v>34</v>
      </c>
      <c r="C13" s="50">
        <v>0</v>
      </c>
      <c r="D13" s="50">
        <v>0</v>
      </c>
      <c r="E13" s="50">
        <v>0</v>
      </c>
      <c r="F13" s="58">
        <v>0</v>
      </c>
      <c r="G13" s="53">
        <f>SUM(C13:F13)</f>
        <v>0</v>
      </c>
    </row>
    <row r="14" spans="1:7" ht="16.5" thickBot="1" x14ac:dyDescent="0.3">
      <c r="A14" s="14">
        <v>11</v>
      </c>
      <c r="B14" s="24" t="s">
        <v>35</v>
      </c>
      <c r="C14" s="50">
        <v>0</v>
      </c>
      <c r="D14" s="50">
        <v>0</v>
      </c>
      <c r="E14" s="50">
        <v>0</v>
      </c>
      <c r="F14" s="58">
        <v>0</v>
      </c>
      <c r="G14" s="53">
        <f>SUM(C14:F14)</f>
        <v>0</v>
      </c>
    </row>
    <row r="15" spans="1:7" ht="16.5" thickBot="1" x14ac:dyDescent="0.3">
      <c r="A15" s="18"/>
      <c r="B15" s="18" t="s">
        <v>38</v>
      </c>
      <c r="C15" s="54"/>
      <c r="D15" s="54"/>
      <c r="E15" s="54"/>
      <c r="F15" s="54"/>
      <c r="G15" s="55"/>
    </row>
    <row r="16" spans="1:7" ht="16.5" thickBot="1" x14ac:dyDescent="0.3">
      <c r="A16" s="13">
        <v>15</v>
      </c>
      <c r="B16" s="24" t="s">
        <v>39</v>
      </c>
      <c r="C16" s="52">
        <v>3159286.3899999997</v>
      </c>
      <c r="D16" s="52">
        <v>1263355.79</v>
      </c>
      <c r="E16" s="52">
        <v>0</v>
      </c>
      <c r="F16" s="58">
        <v>0</v>
      </c>
      <c r="G16" s="53">
        <f t="shared" ref="G16:G22" si="0">SUM(C16:F16)</f>
        <v>4422642.18</v>
      </c>
    </row>
    <row r="17" spans="1:7" ht="16.5" thickBot="1" x14ac:dyDescent="0.3">
      <c r="A17" s="14">
        <v>16</v>
      </c>
      <c r="B17" s="24" t="s">
        <v>40</v>
      </c>
      <c r="C17" s="50">
        <v>3898424.4</v>
      </c>
      <c r="D17" s="50">
        <v>355396.99</v>
      </c>
      <c r="E17" s="50">
        <v>0</v>
      </c>
      <c r="F17" s="58">
        <v>0</v>
      </c>
      <c r="G17" s="53">
        <f t="shared" si="0"/>
        <v>4253821.3899999997</v>
      </c>
    </row>
    <row r="18" spans="1:7" ht="16.5" thickBot="1" x14ac:dyDescent="0.3">
      <c r="A18" s="14">
        <v>17</v>
      </c>
      <c r="B18" s="24" t="s">
        <v>41</v>
      </c>
      <c r="C18" s="50">
        <v>4108710.58</v>
      </c>
      <c r="D18" s="50">
        <v>360313.7</v>
      </c>
      <c r="E18" s="50">
        <v>0</v>
      </c>
      <c r="F18" s="58">
        <v>0</v>
      </c>
      <c r="G18" s="53">
        <f t="shared" si="0"/>
        <v>4469024.28</v>
      </c>
    </row>
    <row r="19" spans="1:7" ht="16.5" thickBot="1" x14ac:dyDescent="0.3">
      <c r="A19" s="14">
        <v>18</v>
      </c>
      <c r="B19" s="24" t="s">
        <v>42</v>
      </c>
      <c r="C19" s="50">
        <v>0</v>
      </c>
      <c r="D19" s="50">
        <v>0</v>
      </c>
      <c r="E19" s="50">
        <v>0</v>
      </c>
      <c r="F19" s="58">
        <v>0</v>
      </c>
      <c r="G19" s="53">
        <f t="shared" si="0"/>
        <v>0</v>
      </c>
    </row>
    <row r="20" spans="1:7" ht="16.5" thickBot="1" x14ac:dyDescent="0.3">
      <c r="A20" s="14">
        <v>19</v>
      </c>
      <c r="B20" s="24" t="s">
        <v>43</v>
      </c>
      <c r="C20" s="50">
        <v>0</v>
      </c>
      <c r="D20" s="50">
        <v>0</v>
      </c>
      <c r="E20" s="50">
        <v>0</v>
      </c>
      <c r="F20" s="58">
        <v>0</v>
      </c>
      <c r="G20" s="53">
        <f t="shared" si="0"/>
        <v>0</v>
      </c>
    </row>
    <row r="21" spans="1:7" ht="16.5" thickBot="1" x14ac:dyDescent="0.3">
      <c r="A21" s="14">
        <v>20</v>
      </c>
      <c r="B21" s="24" t="s">
        <v>44</v>
      </c>
      <c r="C21" s="50">
        <v>4728655.67</v>
      </c>
      <c r="D21" s="50">
        <v>868217.03</v>
      </c>
      <c r="E21" s="50">
        <v>0</v>
      </c>
      <c r="F21" s="58">
        <v>0</v>
      </c>
      <c r="G21" s="53">
        <f t="shared" si="0"/>
        <v>5596872.7000000002</v>
      </c>
    </row>
    <row r="22" spans="1:7" ht="16.5" thickBot="1" x14ac:dyDescent="0.3">
      <c r="A22" s="14">
        <v>21</v>
      </c>
      <c r="B22" s="24" t="s">
        <v>45</v>
      </c>
      <c r="C22" s="50">
        <v>1871005.29</v>
      </c>
      <c r="D22" s="50">
        <v>363069.94</v>
      </c>
      <c r="E22" s="50">
        <v>0</v>
      </c>
      <c r="F22" s="58">
        <v>0</v>
      </c>
      <c r="G22" s="53">
        <f t="shared" si="0"/>
        <v>2234075.23</v>
      </c>
    </row>
    <row r="23" spans="1:7" ht="16.5" thickBot="1" x14ac:dyDescent="0.3">
      <c r="A23" s="18"/>
      <c r="B23" s="18" t="s">
        <v>64</v>
      </c>
      <c r="C23" s="22"/>
      <c r="D23" s="22"/>
      <c r="E23" s="22"/>
      <c r="F23" s="22"/>
      <c r="G23" s="49"/>
    </row>
    <row r="24" spans="1:7" ht="16.5" thickBot="1" x14ac:dyDescent="0.3">
      <c r="A24" s="13">
        <v>39</v>
      </c>
      <c r="B24" s="24" t="s">
        <v>65</v>
      </c>
      <c r="C24" s="5">
        <v>1135</v>
      </c>
      <c r="D24" s="5">
        <v>208</v>
      </c>
      <c r="E24" s="5">
        <v>0</v>
      </c>
      <c r="F24" s="59">
        <v>0</v>
      </c>
      <c r="G24" s="46">
        <f>SUM(C24:F24)</f>
        <v>1343</v>
      </c>
    </row>
    <row r="25" spans="1:7" ht="16.5" thickBot="1" x14ac:dyDescent="0.3">
      <c r="A25" s="13">
        <v>40</v>
      </c>
      <c r="B25" s="24" t="s">
        <v>66</v>
      </c>
      <c r="C25" s="4">
        <v>8871</v>
      </c>
      <c r="D25" s="4">
        <v>644</v>
      </c>
      <c r="E25" s="4">
        <v>0</v>
      </c>
      <c r="F25" s="59">
        <v>0</v>
      </c>
      <c r="G25" s="46">
        <f>SUM(C25:F25)</f>
        <v>9515</v>
      </c>
    </row>
    <row r="26" spans="1:7" ht="16.5" thickBot="1" x14ac:dyDescent="0.3">
      <c r="A26" s="13">
        <v>41</v>
      </c>
      <c r="B26" s="24" t="s">
        <v>67</v>
      </c>
      <c r="C26" s="4">
        <v>0</v>
      </c>
      <c r="D26" s="4">
        <v>0</v>
      </c>
      <c r="E26" s="4">
        <v>0</v>
      </c>
      <c r="F26" s="59">
        <v>0</v>
      </c>
      <c r="G26" s="46">
        <f>SUM(C26:F26)</f>
        <v>0</v>
      </c>
    </row>
    <row r="27" spans="1:7" ht="16.5" thickBot="1" x14ac:dyDescent="0.3">
      <c r="A27" s="13">
        <v>42</v>
      </c>
      <c r="B27" s="24" t="s">
        <v>68</v>
      </c>
      <c r="C27" s="4">
        <v>777</v>
      </c>
      <c r="D27" s="4">
        <v>52</v>
      </c>
      <c r="E27" s="4">
        <v>0</v>
      </c>
      <c r="F27" s="59">
        <v>0</v>
      </c>
      <c r="G27" s="46">
        <f>SUM(C27:F27)</f>
        <v>829</v>
      </c>
    </row>
  </sheetData>
  <sheetProtection algorithmName="SHA-512" hashValue="PskVKlhHECpSJhyo2ZVAwaKuqw0eAn9a1mwK+upBRtMtmLX8vuEck3HLton+Hmlahme1U4y0PuHJ3uVV4zntdA==" saltValue="RgfCP1DigGiweR+Sia1+WA==" spinCount="100000" sheet="1" objects="1" scenarios="1"/>
  <mergeCells count="1">
    <mergeCell ref="C2:G2"/>
  </mergeCells>
  <conditionalFormatting sqref="G5:G9">
    <cfRule type="cellIs" dxfId="79" priority="14" stopIfTrue="1" operator="lessThan">
      <formula>0</formula>
    </cfRule>
    <cfRule type="cellIs" dxfId="78" priority="18" stopIfTrue="1" operator="lessThan">
      <formula>0</formula>
    </cfRule>
  </conditionalFormatting>
  <conditionalFormatting sqref="F13:G14 G11:G12">
    <cfRule type="cellIs" dxfId="77" priority="13" stopIfTrue="1" operator="lessThan">
      <formula>0</formula>
    </cfRule>
    <cfRule type="cellIs" dxfId="76" priority="17" stopIfTrue="1" operator="lessThan">
      <formula>0</formula>
    </cfRule>
  </conditionalFormatting>
  <conditionalFormatting sqref="F16:G22">
    <cfRule type="cellIs" dxfId="75" priority="12" stopIfTrue="1" operator="lessThan">
      <formula>0</formula>
    </cfRule>
    <cfRule type="cellIs" dxfId="74" priority="16" stopIfTrue="1" operator="lessThan">
      <formula>0</formula>
    </cfRule>
  </conditionalFormatting>
  <conditionalFormatting sqref="F24:G27">
    <cfRule type="cellIs" dxfId="73" priority="11" stopIfTrue="1" operator="lessThan">
      <formula>0</formula>
    </cfRule>
    <cfRule type="cellIs" dxfId="72" priority="15" stopIfTrue="1" operator="lessThan">
      <formula>0</formula>
    </cfRule>
  </conditionalFormatting>
  <conditionalFormatting sqref="C5:F9">
    <cfRule type="cellIs" dxfId="71" priority="9" stopIfTrue="1" operator="lessThan">
      <formula>0</formula>
    </cfRule>
    <cfRule type="cellIs" dxfId="70" priority="10" stopIfTrue="1" operator="lessThan">
      <formula>0</formula>
    </cfRule>
  </conditionalFormatting>
  <conditionalFormatting sqref="C11:E14">
    <cfRule type="cellIs" dxfId="69" priority="7" stopIfTrue="1" operator="lessThan">
      <formula>0</formula>
    </cfRule>
    <cfRule type="cellIs" dxfId="68" priority="8" stopIfTrue="1" operator="lessThan">
      <formula>0</formula>
    </cfRule>
  </conditionalFormatting>
  <conditionalFormatting sqref="F11:F12">
    <cfRule type="cellIs" dxfId="67" priority="5" stopIfTrue="1" operator="lessThan">
      <formula>0</formula>
    </cfRule>
    <cfRule type="cellIs" dxfId="66" priority="6" stopIfTrue="1" operator="lessThan">
      <formula>0</formula>
    </cfRule>
  </conditionalFormatting>
  <conditionalFormatting sqref="C16:E22">
    <cfRule type="cellIs" dxfId="65" priority="3" stopIfTrue="1" operator="lessThan">
      <formula>0</formula>
    </cfRule>
    <cfRule type="cellIs" dxfId="64" priority="4" stopIfTrue="1" operator="lessThan">
      <formula>0</formula>
    </cfRule>
  </conditionalFormatting>
  <conditionalFormatting sqref="C24:E27">
    <cfRule type="cellIs" dxfId="63" priority="1" stopIfTrue="1" operator="lessThan">
      <formula>0</formula>
    </cfRule>
    <cfRule type="cellIs" dxfId="62" priority="2" stopIfTrue="1" operator="lessThan">
      <formula>0</formula>
    </cfRule>
  </conditionalFormatting>
  <pageMargins left="0.7" right="0.7" top="0.75" bottom="0.75" header="0.3" footer="0.3"/>
  <pageSetup orientation="portrait" horizontalDpi="1200" verticalDpi="1200" r:id="rId1"/>
  <headerFooter>
    <oddFooter>&amp;L&amp;1#&amp;"Calibri"&amp;8&amp;K414141Proprietary</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27"/>
  <sheetViews>
    <sheetView showGridLines="0" showRowColHeaders="0" topLeftCell="A2" workbookViewId="0">
      <pane xSplit="2" ySplit="3" topLeftCell="C5" activePane="bottomRight" state="frozen"/>
      <selection activeCell="A2" sqref="A2"/>
      <selection pane="topRight" activeCell="C2" sqref="C2"/>
      <selection pane="bottomLeft" activeCell="A5" sqref="A5"/>
      <selection pane="bottomRight" activeCell="C7" sqref="C7:C9"/>
    </sheetView>
  </sheetViews>
  <sheetFormatPr defaultColWidth="9.140625" defaultRowHeight="15.75" x14ac:dyDescent="0.25"/>
  <cols>
    <col min="1" max="1" width="12.7109375" style="11" bestFit="1" customWidth="1"/>
    <col min="2" max="2" width="96.7109375" style="11" bestFit="1" customWidth="1"/>
    <col min="3" max="7" width="16.7109375" style="11" customWidth="1"/>
    <col min="8" max="8" width="35.140625" style="11" customWidth="1"/>
    <col min="9" max="10" width="9.140625" style="11"/>
    <col min="11" max="11" width="10.7109375" style="11" bestFit="1" customWidth="1"/>
    <col min="12" max="12" width="9.140625" style="11"/>
    <col min="13" max="13" width="9.7109375" style="11" bestFit="1" customWidth="1"/>
    <col min="14" max="14" width="13.42578125" style="11" bestFit="1" customWidth="1"/>
    <col min="15" max="15" width="30.7109375" style="11" bestFit="1" customWidth="1"/>
    <col min="16" max="16384" width="9.140625" style="11"/>
  </cols>
  <sheetData>
    <row r="1" spans="1:7" s="10" customFormat="1" ht="21.75" thickBot="1" x14ac:dyDescent="0.4">
      <c r="B1" s="12" t="s">
        <v>11</v>
      </c>
      <c r="C1" s="12"/>
      <c r="D1" s="12"/>
      <c r="E1" s="12"/>
      <c r="F1" s="12"/>
    </row>
    <row r="2" spans="1:7" ht="19.5" thickBot="1" x14ac:dyDescent="0.3">
      <c r="A2" s="15"/>
      <c r="B2" s="16" t="s">
        <v>73</v>
      </c>
      <c r="C2" s="113" t="s">
        <v>69</v>
      </c>
      <c r="D2" s="114"/>
      <c r="E2" s="114"/>
      <c r="F2" s="114"/>
      <c r="G2" s="115"/>
    </row>
    <row r="3" spans="1:7" ht="32.25" thickBot="1" x14ac:dyDescent="0.3">
      <c r="A3" s="17" t="s">
        <v>17</v>
      </c>
      <c r="B3" s="18" t="s">
        <v>70</v>
      </c>
      <c r="C3" s="18" t="s">
        <v>12</v>
      </c>
      <c r="D3" s="18" t="s">
        <v>13</v>
      </c>
      <c r="E3" s="19" t="s">
        <v>14</v>
      </c>
      <c r="F3" s="19" t="s">
        <v>15</v>
      </c>
      <c r="G3" s="20" t="s">
        <v>8</v>
      </c>
    </row>
    <row r="4" spans="1:7" ht="16.5" thickBot="1" x14ac:dyDescent="0.3">
      <c r="A4" s="21"/>
      <c r="B4" s="18" t="s">
        <v>16</v>
      </c>
      <c r="C4" s="22"/>
      <c r="D4" s="22"/>
      <c r="E4" s="22"/>
      <c r="F4" s="22"/>
      <c r="G4" s="23"/>
    </row>
    <row r="5" spans="1:7" ht="16.5" thickBot="1" x14ac:dyDescent="0.3">
      <c r="A5" s="13">
        <v>1</v>
      </c>
      <c r="B5" s="24" t="s">
        <v>18</v>
      </c>
      <c r="C5" s="2">
        <v>12795.978321187913</v>
      </c>
      <c r="D5" s="2">
        <f>[1]me_945_report_content!G37</f>
        <v>2543</v>
      </c>
      <c r="E5" s="2">
        <f>[1]me_945_report_content!H37</f>
        <v>0</v>
      </c>
      <c r="F5" s="3">
        <v>18780</v>
      </c>
      <c r="G5" s="46">
        <f>SUM(C5:F5)</f>
        <v>34118.978321187911</v>
      </c>
    </row>
    <row r="6" spans="1:7" ht="16.5" thickBot="1" x14ac:dyDescent="0.3">
      <c r="A6" s="14">
        <v>2</v>
      </c>
      <c r="B6" s="24" t="s">
        <v>19</v>
      </c>
      <c r="C6" s="2">
        <v>466.2579617834395</v>
      </c>
      <c r="D6" s="2">
        <f>[1]me_945_report_content!G38</f>
        <v>39</v>
      </c>
      <c r="E6" s="2">
        <f>[1]me_945_report_content!H38</f>
        <v>0</v>
      </c>
      <c r="F6" s="4">
        <v>77</v>
      </c>
      <c r="G6" s="47">
        <f>SUM(C6:F6)</f>
        <v>582.25796178343944</v>
      </c>
    </row>
    <row r="7" spans="1:7" ht="16.5" thickBot="1" x14ac:dyDescent="0.3">
      <c r="A7" s="14">
        <v>3</v>
      </c>
      <c r="B7" s="24" t="s">
        <v>24</v>
      </c>
      <c r="C7" s="4">
        <v>423.76370741238242</v>
      </c>
      <c r="D7" s="4">
        <f>[1]me_945_report_content!G41</f>
        <v>71</v>
      </c>
      <c r="E7" s="4">
        <f>[1]me_945_report_content!H41</f>
        <v>0</v>
      </c>
      <c r="F7" s="4">
        <v>418</v>
      </c>
      <c r="G7" s="47">
        <f>SUM(C7:F7)</f>
        <v>912.76370741238247</v>
      </c>
    </row>
    <row r="8" spans="1:7" ht="16.5" thickBot="1" x14ac:dyDescent="0.3">
      <c r="A8" s="14">
        <v>4</v>
      </c>
      <c r="B8" s="24" t="s">
        <v>25</v>
      </c>
      <c r="C8" s="4">
        <v>225.56502625473192</v>
      </c>
      <c r="D8" s="4">
        <f>[1]me_945_report_content!G42</f>
        <v>42</v>
      </c>
      <c r="E8" s="4">
        <f>[1]me_945_report_content!H42</f>
        <v>0</v>
      </c>
      <c r="F8" s="4">
        <v>566</v>
      </c>
      <c r="G8" s="47">
        <f>SUM(C8:F8)</f>
        <v>833.56502625473195</v>
      </c>
    </row>
    <row r="9" spans="1:7" ht="16.5" thickBot="1" x14ac:dyDescent="0.3">
      <c r="A9" s="14">
        <v>5</v>
      </c>
      <c r="B9" s="24" t="s">
        <v>26</v>
      </c>
      <c r="C9" s="4">
        <v>402.20234460862127</v>
      </c>
      <c r="D9" s="4">
        <f>[1]me_945_report_content!G43</f>
        <v>82</v>
      </c>
      <c r="E9" s="4">
        <f>[1]me_945_report_content!H43</f>
        <v>0</v>
      </c>
      <c r="F9" s="4">
        <v>581</v>
      </c>
      <c r="G9" s="47">
        <f>SUM(C9:F9)</f>
        <v>1065.2023446086214</v>
      </c>
    </row>
    <row r="10" spans="1:7" ht="16.5" thickBot="1" x14ac:dyDescent="0.3">
      <c r="A10" s="18"/>
      <c r="B10" s="18" t="s">
        <v>29</v>
      </c>
      <c r="C10" s="22"/>
      <c r="D10" s="22"/>
      <c r="E10" s="22"/>
      <c r="F10" s="22"/>
      <c r="G10" s="48"/>
    </row>
    <row r="11" spans="1:7" ht="16.5" thickBot="1" x14ac:dyDescent="0.3">
      <c r="A11" s="13">
        <v>6</v>
      </c>
      <c r="B11" s="24" t="s">
        <v>30</v>
      </c>
      <c r="C11" s="51">
        <v>6677390.1662213039</v>
      </c>
      <c r="D11" s="52">
        <v>3529007.4365110993</v>
      </c>
      <c r="E11" s="52">
        <v>0</v>
      </c>
      <c r="F11" s="52">
        <v>8819591.0539373029</v>
      </c>
      <c r="G11" s="53">
        <f>SUM(C11:F11)</f>
        <v>19025988.656669706</v>
      </c>
    </row>
    <row r="12" spans="1:7" ht="16.5" thickBot="1" x14ac:dyDescent="0.3">
      <c r="A12" s="14">
        <v>7</v>
      </c>
      <c r="B12" s="24" t="s">
        <v>31</v>
      </c>
      <c r="C12" s="50">
        <v>5705516.2832646742</v>
      </c>
      <c r="D12" s="50">
        <v>3519075.8824481783</v>
      </c>
      <c r="E12" s="50">
        <v>0</v>
      </c>
      <c r="F12" s="50">
        <v>9960456.9056585245</v>
      </c>
      <c r="G12" s="53">
        <f>SUM(C12:F12)</f>
        <v>19185049.071371377</v>
      </c>
    </row>
    <row r="13" spans="1:7" ht="16.5" thickBot="1" x14ac:dyDescent="0.3">
      <c r="A13" s="14">
        <v>10</v>
      </c>
      <c r="B13" s="24" t="s">
        <v>34</v>
      </c>
      <c r="C13" s="50">
        <v>0</v>
      </c>
      <c r="D13" s="50">
        <v>0</v>
      </c>
      <c r="E13" s="50">
        <v>0</v>
      </c>
      <c r="F13" s="58">
        <v>0</v>
      </c>
      <c r="G13" s="53">
        <f>SUM(C13:F13)</f>
        <v>0</v>
      </c>
    </row>
    <row r="14" spans="1:7" ht="16.5" thickBot="1" x14ac:dyDescent="0.3">
      <c r="A14" s="14">
        <v>11</v>
      </c>
      <c r="B14" s="24" t="s">
        <v>35</v>
      </c>
      <c r="C14" s="50">
        <v>0</v>
      </c>
      <c r="D14" s="50">
        <v>0</v>
      </c>
      <c r="E14" s="50">
        <v>0</v>
      </c>
      <c r="F14" s="58">
        <v>0</v>
      </c>
      <c r="G14" s="53">
        <f>SUM(C14:F14)</f>
        <v>0</v>
      </c>
    </row>
    <row r="15" spans="1:7" ht="16.5" thickBot="1" x14ac:dyDescent="0.3">
      <c r="A15" s="18"/>
      <c r="B15" s="18" t="s">
        <v>38</v>
      </c>
      <c r="C15" s="22"/>
      <c r="D15" s="22"/>
      <c r="E15" s="22"/>
      <c r="F15" s="22"/>
      <c r="G15" s="48"/>
    </row>
    <row r="16" spans="1:7" ht="16.5" thickBot="1" x14ac:dyDescent="0.3">
      <c r="A16" s="13">
        <v>15</v>
      </c>
      <c r="B16" s="24" t="s">
        <v>39</v>
      </c>
      <c r="C16" s="52">
        <v>1453705.98</v>
      </c>
      <c r="D16" s="52">
        <v>306184.69</v>
      </c>
      <c r="E16" s="52">
        <v>0</v>
      </c>
      <c r="F16" s="58">
        <v>0</v>
      </c>
      <c r="G16" s="53">
        <f t="shared" ref="G16:G22" si="0">SUM(C16:F16)</f>
        <v>1759890.67</v>
      </c>
    </row>
    <row r="17" spans="1:7" ht="16.5" thickBot="1" x14ac:dyDescent="0.3">
      <c r="A17" s="14">
        <v>16</v>
      </c>
      <c r="B17" s="24" t="s">
        <v>40</v>
      </c>
      <c r="C17" s="50">
        <v>1959181.88</v>
      </c>
      <c r="D17" s="50">
        <v>668601.62</v>
      </c>
      <c r="E17" s="50">
        <v>0</v>
      </c>
      <c r="F17" s="58">
        <v>0</v>
      </c>
      <c r="G17" s="53">
        <f t="shared" si="0"/>
        <v>2627783.5</v>
      </c>
    </row>
    <row r="18" spans="1:7" ht="16.5" thickBot="1" x14ac:dyDescent="0.3">
      <c r="A18" s="14">
        <v>17</v>
      </c>
      <c r="B18" s="24" t="s">
        <v>41</v>
      </c>
      <c r="C18" s="50">
        <v>1245535.1500000001</v>
      </c>
      <c r="D18" s="50">
        <v>148797.51</v>
      </c>
      <c r="E18" s="50">
        <v>0</v>
      </c>
      <c r="F18" s="58">
        <v>0</v>
      </c>
      <c r="G18" s="53">
        <f t="shared" si="0"/>
        <v>1394332.6600000001</v>
      </c>
    </row>
    <row r="19" spans="1:7" ht="16.5" thickBot="1" x14ac:dyDescent="0.3">
      <c r="A19" s="14">
        <v>18</v>
      </c>
      <c r="B19" s="24" t="s">
        <v>42</v>
      </c>
      <c r="C19" s="50">
        <v>0</v>
      </c>
      <c r="D19" s="50">
        <v>0</v>
      </c>
      <c r="E19" s="50">
        <v>0</v>
      </c>
      <c r="F19" s="58">
        <v>0</v>
      </c>
      <c r="G19" s="53">
        <f t="shared" si="0"/>
        <v>0</v>
      </c>
    </row>
    <row r="20" spans="1:7" ht="16.5" thickBot="1" x14ac:dyDescent="0.3">
      <c r="A20" s="14">
        <v>19</v>
      </c>
      <c r="B20" s="24" t="s">
        <v>43</v>
      </c>
      <c r="C20" s="50">
        <v>0</v>
      </c>
      <c r="D20" s="50">
        <v>0</v>
      </c>
      <c r="E20" s="50">
        <v>0</v>
      </c>
      <c r="F20" s="58">
        <v>0</v>
      </c>
      <c r="G20" s="53">
        <f t="shared" si="0"/>
        <v>0</v>
      </c>
    </row>
    <row r="21" spans="1:7" ht="16.5" thickBot="1" x14ac:dyDescent="0.3">
      <c r="A21" s="14">
        <v>20</v>
      </c>
      <c r="B21" s="24" t="s">
        <v>44</v>
      </c>
      <c r="C21" s="50">
        <v>1239451.56</v>
      </c>
      <c r="D21" s="50">
        <v>2173259.1800000002</v>
      </c>
      <c r="E21" s="50">
        <v>0</v>
      </c>
      <c r="F21" s="58">
        <v>0</v>
      </c>
      <c r="G21" s="53">
        <f t="shared" si="0"/>
        <v>3412710.74</v>
      </c>
    </row>
    <row r="22" spans="1:7" ht="16.5" thickBot="1" x14ac:dyDescent="0.3">
      <c r="A22" s="14">
        <v>21</v>
      </c>
      <c r="B22" s="24" t="s">
        <v>45</v>
      </c>
      <c r="C22" s="50">
        <v>752947.74</v>
      </c>
      <c r="D22" s="50">
        <v>667078.22000000009</v>
      </c>
      <c r="E22" s="50">
        <v>0</v>
      </c>
      <c r="F22" s="58">
        <v>0</v>
      </c>
      <c r="G22" s="53">
        <f t="shared" si="0"/>
        <v>1420025.96</v>
      </c>
    </row>
    <row r="23" spans="1:7" ht="16.5" thickBot="1" x14ac:dyDescent="0.3">
      <c r="A23" s="18"/>
      <c r="B23" s="18" t="s">
        <v>64</v>
      </c>
      <c r="C23" s="22"/>
      <c r="D23" s="22"/>
      <c r="E23" s="22"/>
      <c r="F23" s="22"/>
      <c r="G23" s="49"/>
    </row>
    <row r="24" spans="1:7" ht="16.5" thickBot="1" x14ac:dyDescent="0.3">
      <c r="A24" s="13">
        <v>39</v>
      </c>
      <c r="B24" s="24" t="s">
        <v>65</v>
      </c>
      <c r="C24" s="5">
        <v>488</v>
      </c>
      <c r="D24" s="5">
        <v>329</v>
      </c>
      <c r="E24" s="5">
        <v>0</v>
      </c>
      <c r="F24" s="59">
        <v>0</v>
      </c>
      <c r="G24" s="46">
        <f>SUM(C24:F24)</f>
        <v>817</v>
      </c>
    </row>
    <row r="25" spans="1:7" ht="16.5" thickBot="1" x14ac:dyDescent="0.3">
      <c r="A25" s="13">
        <v>40</v>
      </c>
      <c r="B25" s="24" t="s">
        <v>66</v>
      </c>
      <c r="C25" s="4">
        <v>2743</v>
      </c>
      <c r="D25" s="4">
        <v>406</v>
      </c>
      <c r="E25" s="4">
        <v>0</v>
      </c>
      <c r="F25" s="59">
        <v>0</v>
      </c>
      <c r="G25" s="46">
        <f>SUM(C25:F25)</f>
        <v>3149</v>
      </c>
    </row>
    <row r="26" spans="1:7" ht="16.5" thickBot="1" x14ac:dyDescent="0.3">
      <c r="A26" s="13">
        <v>41</v>
      </c>
      <c r="B26" s="24" t="s">
        <v>67</v>
      </c>
      <c r="C26" s="4">
        <v>0</v>
      </c>
      <c r="D26" s="4">
        <v>0</v>
      </c>
      <c r="E26" s="4">
        <v>0</v>
      </c>
      <c r="F26" s="59">
        <v>0</v>
      </c>
      <c r="G26" s="46">
        <f>SUM(C26:F26)</f>
        <v>0</v>
      </c>
    </row>
    <row r="27" spans="1:7" ht="16.5" thickBot="1" x14ac:dyDescent="0.3">
      <c r="A27" s="13">
        <v>42</v>
      </c>
      <c r="B27" s="24" t="s">
        <v>68</v>
      </c>
      <c r="C27" s="4">
        <v>400</v>
      </c>
      <c r="D27" s="4">
        <v>38</v>
      </c>
      <c r="E27" s="4">
        <v>0</v>
      </c>
      <c r="F27" s="59">
        <v>0</v>
      </c>
      <c r="G27" s="46">
        <f>SUM(C27:F27)</f>
        <v>438</v>
      </c>
    </row>
  </sheetData>
  <sheetProtection algorithmName="SHA-512" hashValue="nKkOzloltF+/n9U825jb9XN9d2CZsp8tLTGOS1CnQPk3gcuYUiAev6tr7SV0+NyJcmyVWmVlc/PypsMaxEsheQ==" saltValue="tB/wsMNdpK8dWptXp3tidw==" spinCount="100000" sheet="1" objects="1" scenarios="1"/>
  <mergeCells count="1">
    <mergeCell ref="C2:G2"/>
  </mergeCells>
  <conditionalFormatting sqref="G5:G9">
    <cfRule type="cellIs" dxfId="61" priority="14" stopIfTrue="1" operator="lessThan">
      <formula>0</formula>
    </cfRule>
    <cfRule type="cellIs" dxfId="60" priority="18" stopIfTrue="1" operator="lessThan">
      <formula>0</formula>
    </cfRule>
  </conditionalFormatting>
  <conditionalFormatting sqref="F13:G14 G11:G12">
    <cfRule type="cellIs" dxfId="59" priority="13" stopIfTrue="1" operator="lessThan">
      <formula>0</formula>
    </cfRule>
    <cfRule type="cellIs" dxfId="58" priority="17" stopIfTrue="1" operator="lessThan">
      <formula>0</formula>
    </cfRule>
  </conditionalFormatting>
  <conditionalFormatting sqref="F16:G22">
    <cfRule type="cellIs" dxfId="57" priority="12" stopIfTrue="1" operator="lessThan">
      <formula>0</formula>
    </cfRule>
    <cfRule type="cellIs" dxfId="56" priority="16" stopIfTrue="1" operator="lessThan">
      <formula>0</formula>
    </cfRule>
  </conditionalFormatting>
  <conditionalFormatting sqref="F24:G27">
    <cfRule type="cellIs" dxfId="55" priority="11" stopIfTrue="1" operator="lessThan">
      <formula>0</formula>
    </cfRule>
    <cfRule type="cellIs" dxfId="54" priority="15" stopIfTrue="1" operator="lessThan">
      <formula>0</formula>
    </cfRule>
  </conditionalFormatting>
  <conditionalFormatting sqref="C5:F9">
    <cfRule type="cellIs" dxfId="53" priority="9" stopIfTrue="1" operator="lessThan">
      <formula>0</formula>
    </cfRule>
    <cfRule type="cellIs" dxfId="52" priority="10" stopIfTrue="1" operator="lessThan">
      <formula>0</formula>
    </cfRule>
  </conditionalFormatting>
  <conditionalFormatting sqref="C11:E14">
    <cfRule type="cellIs" dxfId="51" priority="7" stopIfTrue="1" operator="lessThan">
      <formula>0</formula>
    </cfRule>
    <cfRule type="cellIs" dxfId="50" priority="8" stopIfTrue="1" operator="lessThan">
      <formula>0</formula>
    </cfRule>
  </conditionalFormatting>
  <conditionalFormatting sqref="F11:F12">
    <cfRule type="cellIs" dxfId="49" priority="5" stopIfTrue="1" operator="lessThan">
      <formula>0</formula>
    </cfRule>
    <cfRule type="cellIs" dxfId="48" priority="6" stopIfTrue="1" operator="lessThan">
      <formula>0</formula>
    </cfRule>
  </conditionalFormatting>
  <conditionalFormatting sqref="C16:E22">
    <cfRule type="cellIs" dxfId="47" priority="3" stopIfTrue="1" operator="lessThan">
      <formula>0</formula>
    </cfRule>
    <cfRule type="cellIs" dxfId="46" priority="4" stopIfTrue="1" operator="lessThan">
      <formula>0</formula>
    </cfRule>
  </conditionalFormatting>
  <conditionalFormatting sqref="C24:E27">
    <cfRule type="cellIs" dxfId="45" priority="1" stopIfTrue="1" operator="lessThan">
      <formula>0</formula>
    </cfRule>
    <cfRule type="cellIs" dxfId="44" priority="2" stopIfTrue="1" operator="lessThan">
      <formula>0</formula>
    </cfRule>
  </conditionalFormatting>
  <pageMargins left="0.7" right="0.7" top="0.75" bottom="0.75" header="0.3" footer="0.3"/>
  <pageSetup orientation="portrait" horizontalDpi="1200" verticalDpi="1200" r:id="rId1"/>
  <headerFooter>
    <oddFooter>&amp;L&amp;1#&amp;"Calibri"&amp;8&amp;K414141Proprietary</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27"/>
  <sheetViews>
    <sheetView showGridLines="0" showRowColHeaders="0" topLeftCell="A2" workbookViewId="0">
      <pane xSplit="2" ySplit="3" topLeftCell="C5" activePane="bottomRight" state="frozen"/>
      <selection activeCell="A2" sqref="A2"/>
      <selection pane="topRight" activeCell="C2" sqref="C2"/>
      <selection pane="bottomLeft" activeCell="A5" sqref="A5"/>
      <selection pane="bottomRight" activeCell="C7" sqref="C7:C9"/>
    </sheetView>
  </sheetViews>
  <sheetFormatPr defaultColWidth="9.140625" defaultRowHeight="15.75" x14ac:dyDescent="0.25"/>
  <cols>
    <col min="1" max="1" width="12.7109375" style="11" bestFit="1" customWidth="1"/>
    <col min="2" max="2" width="101.42578125" style="11" bestFit="1" customWidth="1"/>
    <col min="3" max="7" width="16.7109375" style="11" customWidth="1"/>
    <col min="8" max="8" width="35.140625" style="11" customWidth="1"/>
    <col min="9" max="10" width="9.140625" style="11"/>
    <col min="11" max="11" width="10.7109375" style="11" bestFit="1" customWidth="1"/>
    <col min="12" max="12" width="9.140625" style="11"/>
    <col min="13" max="13" width="9.7109375" style="11" bestFit="1" customWidth="1"/>
    <col min="14" max="14" width="13.42578125" style="11" bestFit="1" customWidth="1"/>
    <col min="15" max="15" width="30.7109375" style="11" bestFit="1" customWidth="1"/>
    <col min="16" max="16384" width="9.140625" style="11"/>
  </cols>
  <sheetData>
    <row r="1" spans="1:7" s="10" customFormat="1" ht="21.75" thickBot="1" x14ac:dyDescent="0.4">
      <c r="B1" s="12" t="s">
        <v>11</v>
      </c>
      <c r="C1" s="12"/>
      <c r="D1" s="12"/>
      <c r="E1" s="12"/>
      <c r="F1" s="12"/>
    </row>
    <row r="2" spans="1:7" ht="19.5" thickBot="1" x14ac:dyDescent="0.3">
      <c r="A2" s="15"/>
      <c r="B2" s="16" t="s">
        <v>74</v>
      </c>
      <c r="C2" s="113" t="s">
        <v>69</v>
      </c>
      <c r="D2" s="114"/>
      <c r="E2" s="114"/>
      <c r="F2" s="114"/>
      <c r="G2" s="115"/>
    </row>
    <row r="3" spans="1:7" ht="32.25" thickBot="1" x14ac:dyDescent="0.3">
      <c r="A3" s="17" t="s">
        <v>17</v>
      </c>
      <c r="B3" s="18" t="s">
        <v>70</v>
      </c>
      <c r="C3" s="18" t="s">
        <v>12</v>
      </c>
      <c r="D3" s="18" t="s">
        <v>13</v>
      </c>
      <c r="E3" s="19" t="s">
        <v>14</v>
      </c>
      <c r="F3" s="19" t="s">
        <v>15</v>
      </c>
      <c r="G3" s="20" t="s">
        <v>8</v>
      </c>
    </row>
    <row r="4" spans="1:7" ht="16.5" thickBot="1" x14ac:dyDescent="0.3">
      <c r="A4" s="21"/>
      <c r="B4" s="18" t="s">
        <v>16</v>
      </c>
      <c r="C4" s="22"/>
      <c r="D4" s="22"/>
      <c r="E4" s="22"/>
      <c r="F4" s="22"/>
      <c r="G4" s="23"/>
    </row>
    <row r="5" spans="1:7" ht="16.5" thickBot="1" x14ac:dyDescent="0.3">
      <c r="A5" s="13">
        <v>1</v>
      </c>
      <c r="B5" s="24" t="s">
        <v>18</v>
      </c>
      <c r="C5" s="2">
        <v>21424.159658911889</v>
      </c>
      <c r="D5" s="2">
        <f>[1]me_945_report_content!G44</f>
        <v>1591</v>
      </c>
      <c r="E5" s="2">
        <f>[1]me_945_report_content!H44</f>
        <v>0</v>
      </c>
      <c r="F5" s="3">
        <v>51852</v>
      </c>
      <c r="G5" s="46">
        <f>SUM(C5:F5)</f>
        <v>74867.159658911885</v>
      </c>
    </row>
    <row r="6" spans="1:7" ht="16.5" thickBot="1" x14ac:dyDescent="0.3">
      <c r="A6" s="14">
        <v>2</v>
      </c>
      <c r="B6" s="24" t="s">
        <v>19</v>
      </c>
      <c r="C6" s="4">
        <v>892.55095541401272</v>
      </c>
      <c r="D6" s="4">
        <f>[1]me_945_report_content!G45</f>
        <v>19</v>
      </c>
      <c r="E6" s="4">
        <f>[1]me_945_report_content!H45</f>
        <v>0</v>
      </c>
      <c r="F6" s="4">
        <v>105</v>
      </c>
      <c r="G6" s="47">
        <f>SUM(C6:F6)</f>
        <v>1016.5509554140127</v>
      </c>
    </row>
    <row r="7" spans="1:7" ht="16.5" thickBot="1" x14ac:dyDescent="0.3">
      <c r="A7" s="14">
        <v>3</v>
      </c>
      <c r="B7" s="24" t="s">
        <v>24</v>
      </c>
      <c r="C7" s="4">
        <v>824.30748565148372</v>
      </c>
      <c r="D7" s="4">
        <f>[1]me_945_report_content!G48</f>
        <v>53</v>
      </c>
      <c r="E7" s="4">
        <f>[1]me_945_report_content!H48</f>
        <v>0</v>
      </c>
      <c r="F7" s="4">
        <v>1122</v>
      </c>
      <c r="G7" s="47">
        <f>SUM(C7:F7)</f>
        <v>1999.3074856514836</v>
      </c>
    </row>
    <row r="8" spans="1:7" ht="16.5" thickBot="1" x14ac:dyDescent="0.3">
      <c r="A8" s="14">
        <v>4</v>
      </c>
      <c r="B8" s="24" t="s">
        <v>25</v>
      </c>
      <c r="C8" s="4">
        <v>378.15313225058003</v>
      </c>
      <c r="D8" s="4">
        <f>[1]me_945_report_content!G49</f>
        <v>23</v>
      </c>
      <c r="E8" s="4">
        <f>[1]me_945_report_content!H49</f>
        <v>0</v>
      </c>
      <c r="F8" s="4">
        <v>1519</v>
      </c>
      <c r="G8" s="47">
        <f>SUM(C8:F8)</f>
        <v>1920.15313225058</v>
      </c>
    </row>
    <row r="9" spans="1:7" ht="16.5" thickBot="1" x14ac:dyDescent="0.3">
      <c r="A9" s="14">
        <v>5</v>
      </c>
      <c r="B9" s="24" t="s">
        <v>26</v>
      </c>
      <c r="C9" s="4">
        <v>698.25644156795704</v>
      </c>
      <c r="D9" s="4">
        <f>[1]me_945_report_content!G50</f>
        <v>30</v>
      </c>
      <c r="E9" s="4">
        <f>[1]me_945_report_content!H50</f>
        <v>0</v>
      </c>
      <c r="F9" s="4">
        <v>1680</v>
      </c>
      <c r="G9" s="47">
        <f>SUM(C9:F9)</f>
        <v>2408.2564415679572</v>
      </c>
    </row>
    <row r="10" spans="1:7" ht="16.5" thickBot="1" x14ac:dyDescent="0.3">
      <c r="A10" s="18"/>
      <c r="B10" s="18" t="s">
        <v>29</v>
      </c>
      <c r="C10" s="22"/>
      <c r="D10" s="22"/>
      <c r="E10" s="22"/>
      <c r="F10" s="22"/>
      <c r="G10" s="48"/>
    </row>
    <row r="11" spans="1:7" ht="16.5" thickBot="1" x14ac:dyDescent="0.3">
      <c r="A11" s="13">
        <v>6</v>
      </c>
      <c r="B11" s="24" t="s">
        <v>30</v>
      </c>
      <c r="C11" s="51">
        <v>17713652.767246827</v>
      </c>
      <c r="D11" s="52">
        <v>1827862.345976695</v>
      </c>
      <c r="E11" s="52">
        <v>0</v>
      </c>
      <c r="F11" s="52">
        <v>2103303.2671122728</v>
      </c>
      <c r="G11" s="53">
        <f>SUM(C11:F11)</f>
        <v>21644818.380335797</v>
      </c>
    </row>
    <row r="12" spans="1:7" ht="16.5" thickBot="1" x14ac:dyDescent="0.3">
      <c r="A12" s="14">
        <v>7</v>
      </c>
      <c r="B12" s="24" t="s">
        <v>31</v>
      </c>
      <c r="C12" s="50">
        <v>15139100.055680662</v>
      </c>
      <c r="D12" s="50">
        <v>1822718.2611213247</v>
      </c>
      <c r="E12" s="50">
        <v>0</v>
      </c>
      <c r="F12" s="50">
        <v>2094280.1534469915</v>
      </c>
      <c r="G12" s="53">
        <f>SUM(C12:F12)</f>
        <v>19056098.470248979</v>
      </c>
    </row>
    <row r="13" spans="1:7" ht="16.5" thickBot="1" x14ac:dyDescent="0.3">
      <c r="A13" s="14">
        <v>10</v>
      </c>
      <c r="B13" s="24" t="s">
        <v>34</v>
      </c>
      <c r="C13" s="50">
        <v>0</v>
      </c>
      <c r="D13" s="50">
        <v>0</v>
      </c>
      <c r="E13" s="50">
        <v>0</v>
      </c>
      <c r="F13" s="58">
        <v>0</v>
      </c>
      <c r="G13" s="53">
        <f>SUM(C13:F13)</f>
        <v>0</v>
      </c>
    </row>
    <row r="14" spans="1:7" ht="16.5" thickBot="1" x14ac:dyDescent="0.3">
      <c r="A14" s="14">
        <v>11</v>
      </c>
      <c r="B14" s="24" t="s">
        <v>35</v>
      </c>
      <c r="C14" s="50">
        <v>0</v>
      </c>
      <c r="D14" s="50">
        <v>0</v>
      </c>
      <c r="E14" s="50">
        <v>0</v>
      </c>
      <c r="F14" s="58">
        <v>0</v>
      </c>
      <c r="G14" s="53">
        <f>SUM(C14:F14)</f>
        <v>0</v>
      </c>
    </row>
    <row r="15" spans="1:7" ht="16.5" thickBot="1" x14ac:dyDescent="0.3">
      <c r="A15" s="18"/>
      <c r="B15" s="18" t="s">
        <v>38</v>
      </c>
      <c r="C15" s="22"/>
      <c r="D15" s="22"/>
      <c r="E15" s="22"/>
      <c r="F15" s="22"/>
      <c r="G15" s="48"/>
    </row>
    <row r="16" spans="1:7" ht="16.5" thickBot="1" x14ac:dyDescent="0.3">
      <c r="A16" s="13">
        <v>15</v>
      </c>
      <c r="B16" s="24" t="s">
        <v>39</v>
      </c>
      <c r="C16" s="52">
        <v>2821915.4400000004</v>
      </c>
      <c r="D16" s="52">
        <v>251626.1</v>
      </c>
      <c r="E16" s="52">
        <v>0</v>
      </c>
      <c r="F16" s="58">
        <v>0</v>
      </c>
      <c r="G16" s="53">
        <f t="shared" ref="G16:G22" si="0">SUM(C16:F16)</f>
        <v>3073541.5400000005</v>
      </c>
    </row>
    <row r="17" spans="1:7" ht="16.5" thickBot="1" x14ac:dyDescent="0.3">
      <c r="A17" s="14">
        <v>16</v>
      </c>
      <c r="B17" s="24" t="s">
        <v>40</v>
      </c>
      <c r="C17" s="50">
        <v>3437801.36</v>
      </c>
      <c r="D17" s="50">
        <v>176386.91</v>
      </c>
      <c r="E17" s="50">
        <v>0</v>
      </c>
      <c r="F17" s="58">
        <v>0</v>
      </c>
      <c r="G17" s="53">
        <f t="shared" si="0"/>
        <v>3614188.27</v>
      </c>
    </row>
    <row r="18" spans="1:7" ht="16.5" thickBot="1" x14ac:dyDescent="0.3">
      <c r="A18" s="14">
        <v>17</v>
      </c>
      <c r="B18" s="24" t="s">
        <v>41</v>
      </c>
      <c r="C18" s="50">
        <v>2450556.0099999998</v>
      </c>
      <c r="D18" s="50">
        <v>113644.11</v>
      </c>
      <c r="E18" s="50">
        <v>0</v>
      </c>
      <c r="F18" s="58">
        <v>0</v>
      </c>
      <c r="G18" s="53">
        <f t="shared" si="0"/>
        <v>2564200.1199999996</v>
      </c>
    </row>
    <row r="19" spans="1:7" ht="16.5" thickBot="1" x14ac:dyDescent="0.3">
      <c r="A19" s="14">
        <v>18</v>
      </c>
      <c r="B19" s="24" t="s">
        <v>42</v>
      </c>
      <c r="C19" s="50">
        <v>0</v>
      </c>
      <c r="D19" s="50">
        <v>0</v>
      </c>
      <c r="E19" s="50">
        <v>0</v>
      </c>
      <c r="F19" s="58">
        <v>0</v>
      </c>
      <c r="G19" s="53">
        <f t="shared" si="0"/>
        <v>0</v>
      </c>
    </row>
    <row r="20" spans="1:7" ht="16.5" thickBot="1" x14ac:dyDescent="0.3">
      <c r="A20" s="14">
        <v>19</v>
      </c>
      <c r="B20" s="24" t="s">
        <v>43</v>
      </c>
      <c r="C20" s="50">
        <v>0</v>
      </c>
      <c r="D20" s="50">
        <v>0</v>
      </c>
      <c r="E20" s="50">
        <v>0</v>
      </c>
      <c r="F20" s="58">
        <v>0</v>
      </c>
      <c r="G20" s="53">
        <f t="shared" si="0"/>
        <v>0</v>
      </c>
    </row>
    <row r="21" spans="1:7" ht="16.5" thickBot="1" x14ac:dyDescent="0.3">
      <c r="A21" s="14">
        <v>20</v>
      </c>
      <c r="B21" s="24" t="s">
        <v>44</v>
      </c>
      <c r="C21" s="50">
        <v>1375361.73</v>
      </c>
      <c r="D21" s="50">
        <v>87312.66</v>
      </c>
      <c r="E21" s="50">
        <v>0</v>
      </c>
      <c r="F21" s="58">
        <v>0</v>
      </c>
      <c r="G21" s="53">
        <f t="shared" si="0"/>
        <v>1462674.39</v>
      </c>
    </row>
    <row r="22" spans="1:7" ht="16.5" thickBot="1" x14ac:dyDescent="0.3">
      <c r="A22" s="14">
        <v>21</v>
      </c>
      <c r="B22" s="24" t="s">
        <v>45</v>
      </c>
      <c r="C22" s="50">
        <v>2029444.88</v>
      </c>
      <c r="D22" s="50">
        <v>410796.68000000005</v>
      </c>
      <c r="E22" s="50">
        <v>0</v>
      </c>
      <c r="F22" s="58">
        <v>0</v>
      </c>
      <c r="G22" s="53">
        <f t="shared" si="0"/>
        <v>2440241.56</v>
      </c>
    </row>
    <row r="23" spans="1:7" ht="16.5" thickBot="1" x14ac:dyDescent="0.3">
      <c r="A23" s="18"/>
      <c r="B23" s="18" t="s">
        <v>64</v>
      </c>
      <c r="C23" s="22"/>
      <c r="D23" s="22"/>
      <c r="E23" s="22"/>
      <c r="F23" s="22"/>
      <c r="G23" s="49"/>
    </row>
    <row r="24" spans="1:7" ht="16.5" thickBot="1" x14ac:dyDescent="0.3">
      <c r="A24" s="13">
        <v>39</v>
      </c>
      <c r="B24" s="24" t="s">
        <v>65</v>
      </c>
      <c r="C24" s="5">
        <v>905</v>
      </c>
      <c r="D24" s="5">
        <v>63</v>
      </c>
      <c r="E24" s="5">
        <v>0</v>
      </c>
      <c r="F24" s="59">
        <v>0</v>
      </c>
      <c r="G24" s="46">
        <f>SUM(C24:F24)</f>
        <v>968</v>
      </c>
    </row>
    <row r="25" spans="1:7" ht="16.5" thickBot="1" x14ac:dyDescent="0.3">
      <c r="A25" s="13">
        <v>40</v>
      </c>
      <c r="B25" s="24" t="s">
        <v>66</v>
      </c>
      <c r="C25" s="4">
        <v>5091</v>
      </c>
      <c r="D25" s="4">
        <v>354</v>
      </c>
      <c r="E25" s="4">
        <v>0</v>
      </c>
      <c r="F25" s="59">
        <v>0</v>
      </c>
      <c r="G25" s="46">
        <f>SUM(C25:F25)</f>
        <v>5445</v>
      </c>
    </row>
    <row r="26" spans="1:7" ht="16.5" thickBot="1" x14ac:dyDescent="0.3">
      <c r="A26" s="13">
        <v>41</v>
      </c>
      <c r="B26" s="24" t="s">
        <v>67</v>
      </c>
      <c r="C26" s="4">
        <v>0</v>
      </c>
      <c r="D26" s="4">
        <v>0</v>
      </c>
      <c r="E26" s="4">
        <v>0</v>
      </c>
      <c r="F26" s="59">
        <v>0</v>
      </c>
      <c r="G26" s="46">
        <f>SUM(C26:F26)</f>
        <v>0</v>
      </c>
    </row>
    <row r="27" spans="1:7" ht="16.5" thickBot="1" x14ac:dyDescent="0.3">
      <c r="A27" s="13">
        <v>42</v>
      </c>
      <c r="B27" s="24" t="s">
        <v>68</v>
      </c>
      <c r="C27" s="4">
        <v>817</v>
      </c>
      <c r="D27" s="4">
        <v>74</v>
      </c>
      <c r="E27" s="4">
        <v>0</v>
      </c>
      <c r="F27" s="59">
        <v>0</v>
      </c>
      <c r="G27" s="46">
        <f>SUM(C27:F27)</f>
        <v>891</v>
      </c>
    </row>
  </sheetData>
  <sheetProtection algorithmName="SHA-512" hashValue="eS5P0N7RmwFofbLf+V4GgaS47v12UPohQEeRvH38GfCLzTS54uLxSup2f5XhCLCPTWHum3tJ9WuNiRHs7azlMg==" saltValue="QoMCRSjghEeWKiZdjP6dbQ==" spinCount="100000" sheet="1" objects="1" scenarios="1"/>
  <mergeCells count="1">
    <mergeCell ref="C2:G2"/>
  </mergeCells>
  <conditionalFormatting sqref="G5:G9">
    <cfRule type="cellIs" dxfId="43" priority="16" stopIfTrue="1" operator="lessThan">
      <formula>0</formula>
    </cfRule>
    <cfRule type="cellIs" dxfId="42" priority="20" stopIfTrue="1" operator="lessThan">
      <formula>0</formula>
    </cfRule>
  </conditionalFormatting>
  <conditionalFormatting sqref="F13:G14 G11:G12">
    <cfRule type="cellIs" dxfId="41" priority="15" stopIfTrue="1" operator="lessThan">
      <formula>0</formula>
    </cfRule>
    <cfRule type="cellIs" dxfId="40" priority="19" stopIfTrue="1" operator="lessThan">
      <formula>0</formula>
    </cfRule>
  </conditionalFormatting>
  <conditionalFormatting sqref="F16:G22">
    <cfRule type="cellIs" dxfId="39" priority="14" stopIfTrue="1" operator="lessThan">
      <formula>0</formula>
    </cfRule>
    <cfRule type="cellIs" dxfId="38" priority="18" stopIfTrue="1" operator="lessThan">
      <formula>0</formula>
    </cfRule>
  </conditionalFormatting>
  <conditionalFormatting sqref="F24:G27">
    <cfRule type="cellIs" dxfId="37" priority="13" stopIfTrue="1" operator="lessThan">
      <formula>0</formula>
    </cfRule>
    <cfRule type="cellIs" dxfId="36" priority="17" stopIfTrue="1" operator="lessThan">
      <formula>0</formula>
    </cfRule>
  </conditionalFormatting>
  <conditionalFormatting sqref="D5:F5 C6:F9">
    <cfRule type="cellIs" dxfId="35" priority="11" stopIfTrue="1" operator="lessThan">
      <formula>0</formula>
    </cfRule>
    <cfRule type="cellIs" dxfId="34" priority="12" stopIfTrue="1" operator="lessThan">
      <formula>0</formula>
    </cfRule>
  </conditionalFormatting>
  <conditionalFormatting sqref="C5:E5">
    <cfRule type="cellIs" dxfId="33" priority="9" stopIfTrue="1" operator="lessThan">
      <formula>0</formula>
    </cfRule>
    <cfRule type="cellIs" dxfId="32" priority="10" stopIfTrue="1" operator="lessThan">
      <formula>0</formula>
    </cfRule>
  </conditionalFormatting>
  <conditionalFormatting sqref="C11:E14">
    <cfRule type="cellIs" dxfId="31" priority="7" stopIfTrue="1" operator="lessThan">
      <formula>0</formula>
    </cfRule>
    <cfRule type="cellIs" dxfId="30" priority="8" stopIfTrue="1" operator="lessThan">
      <formula>0</formula>
    </cfRule>
  </conditionalFormatting>
  <conditionalFormatting sqref="F11:F12">
    <cfRule type="cellIs" dxfId="29" priority="5" stopIfTrue="1" operator="lessThan">
      <formula>0</formula>
    </cfRule>
    <cfRule type="cellIs" dxfId="28" priority="6" stopIfTrue="1" operator="lessThan">
      <formula>0</formula>
    </cfRule>
  </conditionalFormatting>
  <conditionalFormatting sqref="C16:E22">
    <cfRule type="cellIs" dxfId="27" priority="3" stopIfTrue="1" operator="lessThan">
      <formula>0</formula>
    </cfRule>
    <cfRule type="cellIs" dxfId="26" priority="4" stopIfTrue="1" operator="lessThan">
      <formula>0</formula>
    </cfRule>
  </conditionalFormatting>
  <conditionalFormatting sqref="C24:E27">
    <cfRule type="cellIs" dxfId="25" priority="1" stopIfTrue="1" operator="lessThan">
      <formula>0</formula>
    </cfRule>
    <cfRule type="cellIs" dxfId="24" priority="2" stopIfTrue="1" operator="lessThan">
      <formula>0</formula>
    </cfRule>
  </conditionalFormatting>
  <pageMargins left="0.7" right="0.7" top="0.75" bottom="0.75" header="0.3" footer="0.3"/>
  <pageSetup orientation="portrait" r:id="rId1"/>
  <headerFooter>
    <oddFooter>&amp;L&amp;1#&amp;"Calibri"&amp;8&amp;K414141Proprietary</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27"/>
  <sheetViews>
    <sheetView showGridLines="0" showRowColHeaders="0" topLeftCell="A2" zoomScaleNormal="100" workbookViewId="0">
      <pane xSplit="2" ySplit="3" topLeftCell="C5" activePane="bottomRight" state="frozen"/>
      <selection activeCell="A2" sqref="A2"/>
      <selection pane="topRight" activeCell="C2" sqref="C2"/>
      <selection pane="bottomLeft" activeCell="A5" sqref="A5"/>
      <selection pane="bottomRight" activeCell="C7" sqref="C7:C9"/>
    </sheetView>
  </sheetViews>
  <sheetFormatPr defaultColWidth="9.140625" defaultRowHeight="15.75" x14ac:dyDescent="0.25"/>
  <cols>
    <col min="1" max="1" width="12.7109375" style="11" bestFit="1" customWidth="1"/>
    <col min="2" max="2" width="96.7109375" style="11" bestFit="1" customWidth="1"/>
    <col min="3" max="7" width="16.7109375" style="11" customWidth="1"/>
    <col min="8" max="8" width="35.140625" style="11" customWidth="1"/>
    <col min="9" max="10" width="9.140625" style="11"/>
    <col min="11" max="11" width="10.7109375" style="11" bestFit="1" customWidth="1"/>
    <col min="12" max="12" width="9.140625" style="11"/>
    <col min="13" max="13" width="9.7109375" style="11" bestFit="1" customWidth="1"/>
    <col min="14" max="14" width="13.42578125" style="11" bestFit="1" customWidth="1"/>
    <col min="15" max="15" width="30.7109375" style="11" bestFit="1" customWidth="1"/>
    <col min="16" max="16384" width="9.140625" style="11"/>
  </cols>
  <sheetData>
    <row r="1" spans="1:7" s="10" customFormat="1" ht="21.75" thickBot="1" x14ac:dyDescent="0.4">
      <c r="B1" s="12" t="s">
        <v>11</v>
      </c>
      <c r="C1" s="12"/>
      <c r="D1" s="12"/>
      <c r="E1" s="12"/>
      <c r="F1" s="12"/>
    </row>
    <row r="2" spans="1:7" ht="19.5" thickBot="1" x14ac:dyDescent="0.3">
      <c r="A2" s="15"/>
      <c r="B2" s="16" t="s">
        <v>75</v>
      </c>
      <c r="C2" s="113" t="s">
        <v>69</v>
      </c>
      <c r="D2" s="114"/>
      <c r="E2" s="114"/>
      <c r="F2" s="114"/>
      <c r="G2" s="115"/>
    </row>
    <row r="3" spans="1:7" ht="32.25" thickBot="1" x14ac:dyDescent="0.3">
      <c r="A3" s="17" t="s">
        <v>17</v>
      </c>
      <c r="B3" s="18" t="s">
        <v>70</v>
      </c>
      <c r="C3" s="18" t="s">
        <v>12</v>
      </c>
      <c r="D3" s="18" t="s">
        <v>13</v>
      </c>
      <c r="E3" s="19" t="s">
        <v>14</v>
      </c>
      <c r="F3" s="19" t="s">
        <v>15</v>
      </c>
      <c r="G3" s="20" t="s">
        <v>8</v>
      </c>
    </row>
    <row r="4" spans="1:7" ht="16.5" thickBot="1" x14ac:dyDescent="0.3">
      <c r="A4" s="21"/>
      <c r="B4" s="18" t="s">
        <v>16</v>
      </c>
      <c r="C4" s="22"/>
      <c r="D4" s="22"/>
      <c r="E4" s="22"/>
      <c r="F4" s="22"/>
      <c r="G4" s="23"/>
    </row>
    <row r="5" spans="1:7" ht="16.5" thickBot="1" x14ac:dyDescent="0.3">
      <c r="A5" s="13">
        <v>1</v>
      </c>
      <c r="B5" s="24" t="s">
        <v>18</v>
      </c>
      <c r="C5" s="2">
        <v>9907.8578223618024</v>
      </c>
      <c r="D5" s="2">
        <f>[1]me_945_report_content!G51</f>
        <v>1671</v>
      </c>
      <c r="E5" s="2">
        <f>[1]me_945_report_content!H51</f>
        <v>0</v>
      </c>
      <c r="F5" s="3">
        <v>60996</v>
      </c>
      <c r="G5" s="46">
        <f>SUM(C5:F5)</f>
        <v>72574.85782236181</v>
      </c>
    </row>
    <row r="6" spans="1:7" ht="16.5" thickBot="1" x14ac:dyDescent="0.3">
      <c r="A6" s="14">
        <v>2</v>
      </c>
      <c r="B6" s="24" t="s">
        <v>19</v>
      </c>
      <c r="C6" s="2">
        <v>373.00636942675158</v>
      </c>
      <c r="D6" s="2">
        <f>[1]me_945_report_content!G52</f>
        <v>27</v>
      </c>
      <c r="E6" s="2">
        <f>[1]me_945_report_content!H52</f>
        <v>0</v>
      </c>
      <c r="F6" s="4">
        <v>50</v>
      </c>
      <c r="G6" s="47">
        <f>SUM(C6:F6)</f>
        <v>450.00636942675158</v>
      </c>
    </row>
    <row r="7" spans="1:7" ht="16.5" thickBot="1" x14ac:dyDescent="0.3">
      <c r="A7" s="14">
        <v>3</v>
      </c>
      <c r="B7" s="24" t="s">
        <v>24</v>
      </c>
      <c r="C7" s="2">
        <v>359.90890218585906</v>
      </c>
      <c r="D7" s="2">
        <f>[1]me_945_report_content!G55</f>
        <v>49</v>
      </c>
      <c r="E7" s="2">
        <f>[1]me_945_report_content!H55</f>
        <v>0</v>
      </c>
      <c r="F7" s="4">
        <v>1113</v>
      </c>
      <c r="G7" s="47">
        <f>SUM(C7:F7)</f>
        <v>1521.908902185859</v>
      </c>
    </row>
    <row r="8" spans="1:7" ht="16.5" thickBot="1" x14ac:dyDescent="0.3">
      <c r="A8" s="14">
        <v>4</v>
      </c>
      <c r="B8" s="24" t="s">
        <v>25</v>
      </c>
      <c r="C8" s="2">
        <v>171.66161924532906</v>
      </c>
      <c r="D8" s="2">
        <f>[1]me_945_report_content!G56</f>
        <v>23</v>
      </c>
      <c r="E8" s="2">
        <f>[1]me_945_report_content!H56</f>
        <v>0</v>
      </c>
      <c r="F8" s="4">
        <v>1504</v>
      </c>
      <c r="G8" s="47">
        <f>SUM(C8:F8)</f>
        <v>1698.6616192453291</v>
      </c>
    </row>
    <row r="9" spans="1:7" ht="16.5" thickBot="1" x14ac:dyDescent="0.3">
      <c r="A9" s="14">
        <v>5</v>
      </c>
      <c r="B9" s="24" t="s">
        <v>26</v>
      </c>
      <c r="C9" s="2">
        <v>321.76187568689704</v>
      </c>
      <c r="D9" s="2">
        <f>[1]me_945_report_content!G57</f>
        <v>37</v>
      </c>
      <c r="E9" s="2">
        <f>[1]me_945_report_content!H57</f>
        <v>0</v>
      </c>
      <c r="F9" s="4">
        <v>2466</v>
      </c>
      <c r="G9" s="47">
        <f>SUM(C9:F9)</f>
        <v>2824.7618756868969</v>
      </c>
    </row>
    <row r="10" spans="1:7" ht="16.5" thickBot="1" x14ac:dyDescent="0.3">
      <c r="A10" s="18"/>
      <c r="B10" s="18" t="s">
        <v>29</v>
      </c>
      <c r="C10" s="22"/>
      <c r="D10" s="22"/>
      <c r="E10" s="22"/>
      <c r="F10" s="22"/>
      <c r="G10" s="48"/>
    </row>
    <row r="11" spans="1:7" ht="16.5" thickBot="1" x14ac:dyDescent="0.3">
      <c r="A11" s="13">
        <v>6</v>
      </c>
      <c r="B11" s="24" t="s">
        <v>30</v>
      </c>
      <c r="C11" s="51">
        <v>3560002.3026002068</v>
      </c>
      <c r="D11" s="52">
        <v>1583965.6930286307</v>
      </c>
      <c r="E11" s="52">
        <v>0</v>
      </c>
      <c r="F11" s="52">
        <v>3330778.4092083788</v>
      </c>
      <c r="G11" s="53">
        <f>SUM(C11:F11)</f>
        <v>8474746.4048372172</v>
      </c>
    </row>
    <row r="12" spans="1:7" ht="16.5" thickBot="1" x14ac:dyDescent="0.3">
      <c r="A12" s="14">
        <v>7</v>
      </c>
      <c r="B12" s="24" t="s">
        <v>31</v>
      </c>
      <c r="C12" s="50">
        <v>3041267.5825219629</v>
      </c>
      <c r="D12" s="50">
        <v>1579507.9974308901</v>
      </c>
      <c r="E12" s="50">
        <v>0</v>
      </c>
      <c r="F12" s="50">
        <v>3782124.1984676705</v>
      </c>
      <c r="G12" s="53">
        <f>SUM(C12:F12)</f>
        <v>8402899.7784205228</v>
      </c>
    </row>
    <row r="13" spans="1:7" ht="16.5" thickBot="1" x14ac:dyDescent="0.3">
      <c r="A13" s="14">
        <v>10</v>
      </c>
      <c r="B13" s="24" t="s">
        <v>34</v>
      </c>
      <c r="C13" s="50">
        <v>0</v>
      </c>
      <c r="D13" s="50">
        <v>0</v>
      </c>
      <c r="E13" s="50">
        <v>0</v>
      </c>
      <c r="F13" s="58">
        <v>0</v>
      </c>
      <c r="G13" s="53">
        <f>SUM(C13:F13)</f>
        <v>0</v>
      </c>
    </row>
    <row r="14" spans="1:7" ht="16.5" thickBot="1" x14ac:dyDescent="0.3">
      <c r="A14" s="14">
        <v>11</v>
      </c>
      <c r="B14" s="24" t="s">
        <v>35</v>
      </c>
      <c r="C14" s="50">
        <v>0</v>
      </c>
      <c r="D14" s="50">
        <v>0</v>
      </c>
      <c r="E14" s="50">
        <v>0</v>
      </c>
      <c r="F14" s="58">
        <v>0</v>
      </c>
      <c r="G14" s="53">
        <f>SUM(C14:F14)</f>
        <v>0</v>
      </c>
    </row>
    <row r="15" spans="1:7" ht="16.5" thickBot="1" x14ac:dyDescent="0.3">
      <c r="A15" s="18"/>
      <c r="B15" s="18" t="s">
        <v>38</v>
      </c>
      <c r="C15" s="22"/>
      <c r="D15" s="22"/>
      <c r="E15" s="22"/>
      <c r="F15" s="22"/>
      <c r="G15" s="48"/>
    </row>
    <row r="16" spans="1:7" ht="16.5" thickBot="1" x14ac:dyDescent="0.3">
      <c r="A16" s="13">
        <v>15</v>
      </c>
      <c r="B16" s="24" t="s">
        <v>39</v>
      </c>
      <c r="C16" s="52">
        <v>1036020.23</v>
      </c>
      <c r="D16" s="52">
        <v>160454.69</v>
      </c>
      <c r="E16" s="52">
        <v>0</v>
      </c>
      <c r="F16" s="58">
        <v>0</v>
      </c>
      <c r="G16" s="53">
        <f t="shared" ref="G16:G22" si="0">SUM(C16:F16)</f>
        <v>1196474.92</v>
      </c>
    </row>
    <row r="17" spans="1:7" ht="16.5" thickBot="1" x14ac:dyDescent="0.3">
      <c r="A17" s="14">
        <v>16</v>
      </c>
      <c r="B17" s="24" t="s">
        <v>40</v>
      </c>
      <c r="C17" s="50">
        <v>2128807.31</v>
      </c>
      <c r="D17" s="50">
        <v>203651.57</v>
      </c>
      <c r="E17" s="50">
        <v>0</v>
      </c>
      <c r="F17" s="58">
        <v>0</v>
      </c>
      <c r="G17" s="53">
        <f t="shared" si="0"/>
        <v>2332458.88</v>
      </c>
    </row>
    <row r="18" spans="1:7" ht="16.5" thickBot="1" x14ac:dyDescent="0.3">
      <c r="A18" s="14">
        <v>17</v>
      </c>
      <c r="B18" s="24" t="s">
        <v>41</v>
      </c>
      <c r="C18" s="50">
        <v>980509.57</v>
      </c>
      <c r="D18" s="50">
        <v>73241.62</v>
      </c>
      <c r="E18" s="50">
        <v>0</v>
      </c>
      <c r="F18" s="58">
        <v>0</v>
      </c>
      <c r="G18" s="53">
        <f t="shared" si="0"/>
        <v>1053751.19</v>
      </c>
    </row>
    <row r="19" spans="1:7" ht="16.5" thickBot="1" x14ac:dyDescent="0.3">
      <c r="A19" s="14">
        <v>18</v>
      </c>
      <c r="B19" s="24" t="s">
        <v>42</v>
      </c>
      <c r="C19" s="50">
        <v>0</v>
      </c>
      <c r="D19" s="50">
        <v>0</v>
      </c>
      <c r="E19" s="50">
        <v>0</v>
      </c>
      <c r="F19" s="58">
        <v>0</v>
      </c>
      <c r="G19" s="53">
        <f t="shared" si="0"/>
        <v>0</v>
      </c>
    </row>
    <row r="20" spans="1:7" ht="16.5" thickBot="1" x14ac:dyDescent="0.3">
      <c r="A20" s="14">
        <v>19</v>
      </c>
      <c r="B20" s="24" t="s">
        <v>43</v>
      </c>
      <c r="C20" s="50">
        <v>0</v>
      </c>
      <c r="D20" s="50">
        <v>0</v>
      </c>
      <c r="E20" s="50">
        <v>0</v>
      </c>
      <c r="F20" s="58">
        <v>0</v>
      </c>
      <c r="G20" s="53">
        <f t="shared" si="0"/>
        <v>0</v>
      </c>
    </row>
    <row r="21" spans="1:7" ht="16.5" thickBot="1" x14ac:dyDescent="0.3">
      <c r="A21" s="14">
        <v>20</v>
      </c>
      <c r="B21" s="24" t="s">
        <v>44</v>
      </c>
      <c r="C21" s="50">
        <v>540512.77</v>
      </c>
      <c r="D21" s="50">
        <v>155619.96</v>
      </c>
      <c r="E21" s="50">
        <v>0</v>
      </c>
      <c r="F21" s="58">
        <v>0</v>
      </c>
      <c r="G21" s="53">
        <f t="shared" si="0"/>
        <v>696132.73</v>
      </c>
    </row>
    <row r="22" spans="1:7" ht="16.5" thickBot="1" x14ac:dyDescent="0.3">
      <c r="A22" s="14">
        <v>21</v>
      </c>
      <c r="B22" s="24" t="s">
        <v>45</v>
      </c>
      <c r="C22" s="50">
        <v>697426.34</v>
      </c>
      <c r="D22" s="50">
        <v>116746</v>
      </c>
      <c r="E22" s="50">
        <v>0</v>
      </c>
      <c r="F22" s="58">
        <v>0</v>
      </c>
      <c r="G22" s="53">
        <f t="shared" si="0"/>
        <v>814172.34</v>
      </c>
    </row>
    <row r="23" spans="1:7" ht="16.5" thickBot="1" x14ac:dyDescent="0.3">
      <c r="A23" s="18"/>
      <c r="B23" s="18" t="s">
        <v>64</v>
      </c>
      <c r="C23" s="22"/>
      <c r="D23" s="22"/>
      <c r="E23" s="22"/>
      <c r="F23" s="22"/>
      <c r="G23" s="49"/>
    </row>
    <row r="24" spans="1:7" ht="16.5" thickBot="1" x14ac:dyDescent="0.3">
      <c r="A24" s="13">
        <v>39</v>
      </c>
      <c r="B24" s="24" t="s">
        <v>65</v>
      </c>
      <c r="C24" s="5">
        <v>305</v>
      </c>
      <c r="D24" s="5">
        <v>22</v>
      </c>
      <c r="E24" s="5">
        <v>0</v>
      </c>
      <c r="F24" s="59">
        <v>0</v>
      </c>
      <c r="G24" s="46">
        <f>SUM(C24:F24)</f>
        <v>327</v>
      </c>
    </row>
    <row r="25" spans="1:7" ht="16.5" thickBot="1" x14ac:dyDescent="0.3">
      <c r="A25" s="13">
        <v>40</v>
      </c>
      <c r="B25" s="24" t="s">
        <v>66</v>
      </c>
      <c r="C25" s="4">
        <v>2040</v>
      </c>
      <c r="D25" s="4">
        <v>187</v>
      </c>
      <c r="E25" s="4">
        <v>0</v>
      </c>
      <c r="F25" s="59">
        <v>0</v>
      </c>
      <c r="G25" s="46">
        <f>SUM(C25:F25)</f>
        <v>2227</v>
      </c>
    </row>
    <row r="26" spans="1:7" ht="16.5" thickBot="1" x14ac:dyDescent="0.3">
      <c r="A26" s="13">
        <v>41</v>
      </c>
      <c r="B26" s="24" t="s">
        <v>67</v>
      </c>
      <c r="C26" s="4">
        <v>0</v>
      </c>
      <c r="D26" s="4">
        <v>0</v>
      </c>
      <c r="E26" s="4">
        <v>0</v>
      </c>
      <c r="F26" s="59">
        <v>0</v>
      </c>
      <c r="G26" s="46">
        <f>SUM(C26:F26)</f>
        <v>0</v>
      </c>
    </row>
    <row r="27" spans="1:7" ht="16.5" thickBot="1" x14ac:dyDescent="0.3">
      <c r="A27" s="13">
        <v>42</v>
      </c>
      <c r="B27" s="24" t="s">
        <v>68</v>
      </c>
      <c r="C27" s="4">
        <v>375</v>
      </c>
      <c r="D27" s="4">
        <v>31</v>
      </c>
      <c r="E27" s="4">
        <v>0</v>
      </c>
      <c r="F27" s="59"/>
      <c r="G27" s="46">
        <f>SUM(C27:F27)</f>
        <v>406</v>
      </c>
    </row>
  </sheetData>
  <sheetProtection algorithmName="SHA-512" hashValue="dLt7I2LxIDt8NKVjhN1zhjFcO6pcTzrls2erhuve1JwrhJ/GVhHdq1CNKwSctgrbnTfevtdKOg79l5UOPKnCyA==" saltValue="3C/KWrfc3jZoQXmF8ZHu5w==" spinCount="100000" sheet="1" objects="1" scenarios="1"/>
  <mergeCells count="1">
    <mergeCell ref="C2:G2"/>
  </mergeCells>
  <conditionalFormatting sqref="G5:G9">
    <cfRule type="cellIs" dxfId="23" priority="20" stopIfTrue="1" operator="lessThan">
      <formula>0</formula>
    </cfRule>
    <cfRule type="cellIs" dxfId="22" priority="24" stopIfTrue="1" operator="lessThan">
      <formula>0</formula>
    </cfRule>
  </conditionalFormatting>
  <conditionalFormatting sqref="F13:G14 G11:G12">
    <cfRule type="cellIs" dxfId="21" priority="19" stopIfTrue="1" operator="lessThan">
      <formula>0</formula>
    </cfRule>
    <cfRule type="cellIs" dxfId="20" priority="23" stopIfTrue="1" operator="lessThan">
      <formula>0</formula>
    </cfRule>
  </conditionalFormatting>
  <conditionalFormatting sqref="F16:G22">
    <cfRule type="cellIs" dxfId="19" priority="18" stopIfTrue="1" operator="lessThan">
      <formula>0</formula>
    </cfRule>
    <cfRule type="cellIs" dxfId="18" priority="22" stopIfTrue="1" operator="lessThan">
      <formula>0</formula>
    </cfRule>
  </conditionalFormatting>
  <conditionalFormatting sqref="F24:G27">
    <cfRule type="cellIs" dxfId="17" priority="17" stopIfTrue="1" operator="lessThan">
      <formula>0</formula>
    </cfRule>
    <cfRule type="cellIs" dxfId="16" priority="21" stopIfTrue="1" operator="lessThan">
      <formula>0</formula>
    </cfRule>
  </conditionalFormatting>
  <conditionalFormatting sqref="D5:F7 C8:F9">
    <cfRule type="cellIs" dxfId="15" priority="15" stopIfTrue="1" operator="lessThan">
      <formula>0</formula>
    </cfRule>
    <cfRule type="cellIs" dxfId="14" priority="16" stopIfTrue="1" operator="lessThan">
      <formula>0</formula>
    </cfRule>
  </conditionalFormatting>
  <conditionalFormatting sqref="C5:F5">
    <cfRule type="cellIs" dxfId="13" priority="13" stopIfTrue="1" operator="lessThan">
      <formula>0</formula>
    </cfRule>
    <cfRule type="cellIs" dxfId="12" priority="14" stopIfTrue="1" operator="lessThan">
      <formula>0</formula>
    </cfRule>
  </conditionalFormatting>
  <conditionalFormatting sqref="C6:F6">
    <cfRule type="cellIs" dxfId="11" priority="11" stopIfTrue="1" operator="lessThan">
      <formula>0</formula>
    </cfRule>
    <cfRule type="cellIs" dxfId="10" priority="12" stopIfTrue="1" operator="lessThan">
      <formula>0</formula>
    </cfRule>
  </conditionalFormatting>
  <conditionalFormatting sqref="C7:F9">
    <cfRule type="cellIs" dxfId="9" priority="9" stopIfTrue="1" operator="lessThan">
      <formula>0</formula>
    </cfRule>
    <cfRule type="cellIs" dxfId="8" priority="10" stopIfTrue="1" operator="lessThan">
      <formula>0</formula>
    </cfRule>
  </conditionalFormatting>
  <conditionalFormatting sqref="C11:E14">
    <cfRule type="cellIs" dxfId="7" priority="7" stopIfTrue="1" operator="lessThan">
      <formula>0</formula>
    </cfRule>
    <cfRule type="cellIs" dxfId="6" priority="8" stopIfTrue="1" operator="lessThan">
      <formula>0</formula>
    </cfRule>
  </conditionalFormatting>
  <conditionalFormatting sqref="F11:F12">
    <cfRule type="cellIs" dxfId="5" priority="5" stopIfTrue="1" operator="lessThan">
      <formula>0</formula>
    </cfRule>
    <cfRule type="cellIs" dxfId="4" priority="6" stopIfTrue="1" operator="lessThan">
      <formula>0</formula>
    </cfRule>
  </conditionalFormatting>
  <conditionalFormatting sqref="C16:E22">
    <cfRule type="cellIs" dxfId="3" priority="3" stopIfTrue="1" operator="lessThan">
      <formula>0</formula>
    </cfRule>
    <cfRule type="cellIs" dxfId="2" priority="4" stopIfTrue="1" operator="lessThan">
      <formula>0</formula>
    </cfRule>
  </conditionalFormatting>
  <conditionalFormatting sqref="C24:E27">
    <cfRule type="cellIs" dxfId="1" priority="1" stopIfTrue="1" operator="lessThan">
      <formula>0</formula>
    </cfRule>
    <cfRule type="cellIs" dxfId="0" priority="2" stopIfTrue="1" operator="lessThan">
      <formula>0</formula>
    </cfRule>
  </conditionalFormatting>
  <pageMargins left="0.7" right="0.7" top="0.75" bottom="0.75" header="0.3" footer="0.3"/>
  <pageSetup orientation="portrait" r:id="rId1"/>
  <headerFooter>
    <oddFooter>&amp;L&amp;1#&amp;"Calibri"&amp;8&amp;K414141Proprietary</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36"/>
  <sheetViews>
    <sheetView showGridLines="0" showRowColHeaders="0"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9.140625" defaultRowHeight="15" x14ac:dyDescent="0.25"/>
  <cols>
    <col min="1" max="1" width="9.140625" style="29"/>
    <col min="2" max="2" width="99" style="29" bestFit="1" customWidth="1"/>
    <col min="3" max="3" width="9.140625" style="29"/>
    <col min="4" max="4" width="11.28515625" style="29" customWidth="1"/>
    <col min="5" max="5" width="15.42578125" style="29" customWidth="1"/>
    <col min="6" max="6" width="9.140625" style="29"/>
    <col min="7" max="7" width="12.42578125" style="29" customWidth="1"/>
    <col min="8" max="8" width="13.140625" style="29" customWidth="1"/>
    <col min="9" max="9" width="48.42578125" style="29" customWidth="1"/>
    <col min="10" max="16384" width="9.140625" style="29"/>
  </cols>
  <sheetData>
    <row r="1" spans="1:9" ht="21" x14ac:dyDescent="0.35">
      <c r="A1" s="117" t="s">
        <v>9</v>
      </c>
      <c r="B1" s="117"/>
      <c r="C1" s="117"/>
      <c r="D1" s="117"/>
      <c r="E1" s="117"/>
      <c r="F1" s="117"/>
      <c r="G1" s="117"/>
      <c r="H1" s="117"/>
      <c r="I1" s="117"/>
    </row>
    <row r="2" spans="1:9" ht="18.75" x14ac:dyDescent="0.3">
      <c r="A2" s="116" t="s">
        <v>78</v>
      </c>
      <c r="B2" s="116"/>
      <c r="C2" s="116"/>
      <c r="D2" s="116"/>
      <c r="E2" s="116"/>
      <c r="F2" s="116"/>
      <c r="G2" s="116"/>
      <c r="H2" s="116"/>
      <c r="I2" s="116"/>
    </row>
    <row r="3" spans="1:9" ht="19.5" thickBot="1" x14ac:dyDescent="0.35">
      <c r="A3" s="101" t="s">
        <v>79</v>
      </c>
      <c r="B3" s="101"/>
      <c r="C3" s="101"/>
      <c r="D3" s="101"/>
      <c r="E3" s="101"/>
      <c r="F3" s="101"/>
      <c r="G3" s="101"/>
      <c r="H3" s="101"/>
      <c r="I3" s="101"/>
    </row>
    <row r="4" spans="1:9" ht="26.25" customHeight="1" x14ac:dyDescent="0.25">
      <c r="A4" s="120" t="s">
        <v>80</v>
      </c>
      <c r="B4" s="118" t="s">
        <v>81</v>
      </c>
      <c r="C4" s="122" t="s">
        <v>82</v>
      </c>
      <c r="D4" s="122"/>
      <c r="E4" s="123"/>
      <c r="F4" s="124" t="s">
        <v>83</v>
      </c>
      <c r="G4" s="122"/>
      <c r="H4" s="125"/>
    </row>
    <row r="5" spans="1:9" ht="15.75" thickBot="1" x14ac:dyDescent="0.3">
      <c r="A5" s="121"/>
      <c r="B5" s="119"/>
      <c r="C5" s="6" t="s">
        <v>84</v>
      </c>
      <c r="D5" s="6" t="s">
        <v>85</v>
      </c>
      <c r="E5" s="7" t="s">
        <v>86</v>
      </c>
      <c r="F5" s="8" t="s">
        <v>84</v>
      </c>
      <c r="G5" s="6" t="s">
        <v>85</v>
      </c>
      <c r="H5" s="9" t="s">
        <v>86</v>
      </c>
    </row>
    <row r="6" spans="1:9" ht="15.75" x14ac:dyDescent="0.25">
      <c r="A6" s="25"/>
      <c r="B6" s="26" t="s">
        <v>29</v>
      </c>
      <c r="C6" s="30"/>
      <c r="D6" s="30"/>
      <c r="E6" s="30"/>
      <c r="F6" s="30"/>
      <c r="G6" s="30"/>
      <c r="H6" s="30"/>
      <c r="I6" s="11"/>
    </row>
    <row r="7" spans="1:9" ht="15.75" x14ac:dyDescent="0.25">
      <c r="A7" s="27">
        <v>6</v>
      </c>
      <c r="B7" s="43" t="s">
        <v>30</v>
      </c>
      <c r="C7" s="37"/>
      <c r="D7" s="37"/>
      <c r="E7" s="38"/>
      <c r="F7" s="39"/>
      <c r="G7" s="37"/>
      <c r="H7" s="37"/>
      <c r="I7" s="11"/>
    </row>
    <row r="8" spans="1:9" ht="15.75" x14ac:dyDescent="0.25">
      <c r="A8" s="27">
        <v>7</v>
      </c>
      <c r="B8" s="43" t="s">
        <v>31</v>
      </c>
      <c r="C8" s="37"/>
      <c r="D8" s="37"/>
      <c r="E8" s="38"/>
      <c r="F8" s="39"/>
      <c r="G8" s="37"/>
      <c r="H8" s="37"/>
      <c r="I8" s="11"/>
    </row>
    <row r="9" spans="1:9" ht="15.75" x14ac:dyDescent="0.25">
      <c r="A9" s="27">
        <v>8</v>
      </c>
      <c r="B9" s="43" t="s">
        <v>32</v>
      </c>
      <c r="C9" s="31"/>
      <c r="D9" s="31"/>
      <c r="E9" s="32"/>
      <c r="F9" s="39"/>
      <c r="G9" s="37"/>
      <c r="H9" s="37"/>
      <c r="I9" s="11"/>
    </row>
    <row r="10" spans="1:9" ht="15.75" x14ac:dyDescent="0.25">
      <c r="A10" s="27">
        <v>9</v>
      </c>
      <c r="B10" s="43" t="s">
        <v>33</v>
      </c>
      <c r="C10" s="31"/>
      <c r="D10" s="31"/>
      <c r="E10" s="32"/>
      <c r="F10" s="39"/>
      <c r="G10" s="37"/>
      <c r="H10" s="37"/>
      <c r="I10" s="11"/>
    </row>
    <row r="11" spans="1:9" ht="15.75" x14ac:dyDescent="0.25">
      <c r="A11" s="27">
        <v>10</v>
      </c>
      <c r="B11" s="43" t="s">
        <v>34</v>
      </c>
      <c r="C11" s="37"/>
      <c r="D11" s="37"/>
      <c r="E11" s="38"/>
      <c r="F11" s="39"/>
      <c r="G11" s="37"/>
      <c r="H11" s="37"/>
      <c r="I11" s="11"/>
    </row>
    <row r="12" spans="1:9" ht="15.75" x14ac:dyDescent="0.25">
      <c r="A12" s="27">
        <v>11</v>
      </c>
      <c r="B12" s="43" t="s">
        <v>35</v>
      </c>
      <c r="C12" s="37"/>
      <c r="D12" s="37"/>
      <c r="E12" s="38"/>
      <c r="F12" s="39"/>
      <c r="G12" s="37"/>
      <c r="H12" s="37"/>
      <c r="I12" s="11"/>
    </row>
    <row r="13" spans="1:9" ht="16.5" thickBot="1" x14ac:dyDescent="0.3">
      <c r="A13" s="28">
        <v>13</v>
      </c>
      <c r="B13" s="44" t="s">
        <v>36</v>
      </c>
      <c r="C13" s="33"/>
      <c r="D13" s="33"/>
      <c r="E13" s="34"/>
      <c r="F13" s="40"/>
      <c r="G13" s="41"/>
      <c r="H13" s="42"/>
      <c r="I13" s="11"/>
    </row>
    <row r="14" spans="1:9" ht="15.75" x14ac:dyDescent="0.25">
      <c r="A14" s="25"/>
      <c r="B14" s="45" t="s">
        <v>38</v>
      </c>
      <c r="C14" s="35"/>
      <c r="D14" s="35"/>
      <c r="E14" s="35"/>
      <c r="F14" s="35"/>
      <c r="G14" s="35"/>
      <c r="H14" s="35"/>
      <c r="I14" s="11"/>
    </row>
    <row r="15" spans="1:9" ht="15.75" x14ac:dyDescent="0.25">
      <c r="A15" s="27">
        <v>15</v>
      </c>
      <c r="B15" s="43" t="s">
        <v>39</v>
      </c>
      <c r="C15" s="37"/>
      <c r="D15" s="37"/>
      <c r="E15" s="38"/>
      <c r="F15" s="39"/>
      <c r="G15" s="37"/>
      <c r="H15" s="37"/>
      <c r="I15" s="36"/>
    </row>
    <row r="16" spans="1:9" ht="15.75" x14ac:dyDescent="0.25">
      <c r="A16" s="27">
        <v>16</v>
      </c>
      <c r="B16" s="43" t="s">
        <v>40</v>
      </c>
      <c r="C16" s="37"/>
      <c r="D16" s="37"/>
      <c r="E16" s="38"/>
      <c r="F16" s="39"/>
      <c r="G16" s="37"/>
      <c r="H16" s="37"/>
      <c r="I16" s="11"/>
    </row>
    <row r="17" spans="1:9" ht="15.75" x14ac:dyDescent="0.25">
      <c r="A17" s="27">
        <v>17</v>
      </c>
      <c r="B17" s="43" t="s">
        <v>41</v>
      </c>
      <c r="C17" s="37"/>
      <c r="D17" s="37"/>
      <c r="E17" s="38"/>
      <c r="F17" s="39"/>
      <c r="G17" s="37"/>
      <c r="H17" s="37"/>
      <c r="I17" s="11"/>
    </row>
    <row r="18" spans="1:9" ht="15.75" x14ac:dyDescent="0.25">
      <c r="A18" s="27">
        <v>18</v>
      </c>
      <c r="B18" s="43" t="s">
        <v>42</v>
      </c>
      <c r="C18" s="37"/>
      <c r="D18" s="37"/>
      <c r="E18" s="38"/>
      <c r="F18" s="39"/>
      <c r="G18" s="37"/>
      <c r="H18" s="37"/>
      <c r="I18" s="11"/>
    </row>
    <row r="19" spans="1:9" ht="15.75" x14ac:dyDescent="0.25">
      <c r="A19" s="27">
        <v>19</v>
      </c>
      <c r="B19" s="43" t="s">
        <v>43</v>
      </c>
      <c r="C19" s="37"/>
      <c r="D19" s="37"/>
      <c r="E19" s="38"/>
      <c r="F19" s="39"/>
      <c r="G19" s="37"/>
      <c r="H19" s="37"/>
      <c r="I19" s="11"/>
    </row>
    <row r="20" spans="1:9" ht="15.75" x14ac:dyDescent="0.25">
      <c r="A20" s="27">
        <v>20</v>
      </c>
      <c r="B20" s="43" t="s">
        <v>44</v>
      </c>
      <c r="C20" s="37"/>
      <c r="D20" s="37"/>
      <c r="E20" s="38"/>
      <c r="F20" s="39"/>
      <c r="G20" s="37"/>
      <c r="H20" s="37"/>
      <c r="I20" s="11"/>
    </row>
    <row r="21" spans="1:9" ht="15.75" x14ac:dyDescent="0.25">
      <c r="A21" s="27">
        <v>21</v>
      </c>
      <c r="B21" s="43" t="s">
        <v>45</v>
      </c>
      <c r="C21" s="37"/>
      <c r="D21" s="37"/>
      <c r="E21" s="38"/>
      <c r="F21" s="39"/>
      <c r="G21" s="37"/>
      <c r="H21" s="37"/>
      <c r="I21" s="11"/>
    </row>
    <row r="22" spans="1:9" ht="15.75" x14ac:dyDescent="0.25">
      <c r="A22" s="27">
        <v>22</v>
      </c>
      <c r="B22" s="43" t="s">
        <v>46</v>
      </c>
      <c r="C22" s="31"/>
      <c r="D22" s="31"/>
      <c r="E22" s="32"/>
      <c r="F22" s="39"/>
      <c r="G22" s="37"/>
      <c r="H22" s="37"/>
      <c r="I22" s="11"/>
    </row>
    <row r="23" spans="1:9" ht="15.75" x14ac:dyDescent="0.25">
      <c r="A23" s="27">
        <v>23</v>
      </c>
      <c r="B23" s="43" t="s">
        <v>47</v>
      </c>
      <c r="C23" s="31"/>
      <c r="D23" s="31"/>
      <c r="E23" s="32"/>
      <c r="F23" s="39"/>
      <c r="G23" s="37"/>
      <c r="H23" s="37"/>
      <c r="I23" s="11"/>
    </row>
    <row r="24" spans="1:9" ht="15.75" x14ac:dyDescent="0.25">
      <c r="A24" s="27">
        <v>24</v>
      </c>
      <c r="B24" s="43" t="s">
        <v>48</v>
      </c>
      <c r="C24" s="31"/>
      <c r="D24" s="31"/>
      <c r="E24" s="32"/>
      <c r="F24" s="39"/>
      <c r="G24" s="37"/>
      <c r="H24" s="37"/>
      <c r="I24" s="11"/>
    </row>
    <row r="25" spans="1:9" ht="15.75" x14ac:dyDescent="0.25">
      <c r="A25" s="27">
        <v>26</v>
      </c>
      <c r="B25" s="43" t="s">
        <v>49</v>
      </c>
      <c r="C25" s="31"/>
      <c r="D25" s="31"/>
      <c r="E25" s="32"/>
      <c r="F25" s="39"/>
      <c r="G25" s="37"/>
      <c r="H25" s="37"/>
      <c r="I25" s="11"/>
    </row>
    <row r="26" spans="1:9" ht="15.75" x14ac:dyDescent="0.25">
      <c r="A26" s="27">
        <v>27</v>
      </c>
      <c r="B26" s="43" t="s">
        <v>50</v>
      </c>
      <c r="C26" s="31"/>
      <c r="D26" s="31"/>
      <c r="E26" s="32"/>
      <c r="F26" s="39"/>
      <c r="G26" s="37"/>
      <c r="H26" s="37"/>
      <c r="I26" s="11"/>
    </row>
    <row r="27" spans="1:9" ht="15.75" x14ac:dyDescent="0.25">
      <c r="A27" s="27">
        <v>28</v>
      </c>
      <c r="B27" s="43" t="s">
        <v>51</v>
      </c>
      <c r="C27" s="31"/>
      <c r="D27" s="31"/>
      <c r="E27" s="32"/>
      <c r="F27" s="39"/>
      <c r="G27" s="37"/>
      <c r="H27" s="37"/>
      <c r="I27" s="11"/>
    </row>
    <row r="28" spans="1:9" ht="15.75" x14ac:dyDescent="0.25">
      <c r="A28" s="27">
        <v>29</v>
      </c>
      <c r="B28" s="43" t="s">
        <v>87</v>
      </c>
      <c r="C28" s="31"/>
      <c r="D28" s="31"/>
      <c r="E28" s="32"/>
      <c r="F28" s="39"/>
      <c r="G28" s="37"/>
      <c r="H28" s="37"/>
      <c r="I28" s="11"/>
    </row>
    <row r="29" spans="1:9" ht="15.75" x14ac:dyDescent="0.25">
      <c r="A29" s="27">
        <v>30</v>
      </c>
      <c r="B29" s="43" t="s">
        <v>53</v>
      </c>
      <c r="C29" s="31"/>
      <c r="D29" s="31"/>
      <c r="E29" s="32"/>
      <c r="F29" s="39"/>
      <c r="G29" s="37"/>
      <c r="H29" s="37"/>
      <c r="I29" s="11"/>
    </row>
    <row r="30" spans="1:9" ht="15.75" x14ac:dyDescent="0.25">
      <c r="A30" s="27">
        <v>31</v>
      </c>
      <c r="B30" s="43" t="s">
        <v>54</v>
      </c>
      <c r="C30" s="31"/>
      <c r="D30" s="31"/>
      <c r="E30" s="32"/>
      <c r="F30" s="39"/>
      <c r="G30" s="37"/>
      <c r="H30" s="37"/>
      <c r="I30" s="11"/>
    </row>
    <row r="31" spans="1:9" ht="15.75" x14ac:dyDescent="0.25">
      <c r="A31" s="27">
        <v>32</v>
      </c>
      <c r="B31" s="43" t="s">
        <v>55</v>
      </c>
      <c r="C31" s="31"/>
      <c r="D31" s="31"/>
      <c r="E31" s="32"/>
      <c r="F31" s="39"/>
      <c r="G31" s="37"/>
      <c r="H31" s="37"/>
      <c r="I31" s="11"/>
    </row>
    <row r="32" spans="1:9" ht="15.75" x14ac:dyDescent="0.25">
      <c r="A32" s="27">
        <v>33</v>
      </c>
      <c r="B32" s="43" t="s">
        <v>56</v>
      </c>
      <c r="C32" s="31"/>
      <c r="D32" s="31"/>
      <c r="E32" s="32"/>
      <c r="F32" s="39"/>
      <c r="G32" s="37"/>
      <c r="H32" s="37"/>
      <c r="I32" s="11"/>
    </row>
    <row r="33" spans="1:9" ht="15.75" x14ac:dyDescent="0.25">
      <c r="A33" s="27" t="s">
        <v>57</v>
      </c>
      <c r="B33" s="43" t="s">
        <v>58</v>
      </c>
      <c r="C33" s="31"/>
      <c r="D33" s="31"/>
      <c r="E33" s="32"/>
      <c r="F33" s="39"/>
      <c r="G33" s="37"/>
      <c r="H33" s="37"/>
      <c r="I33" s="11"/>
    </row>
    <row r="34" spans="1:9" ht="15.75" x14ac:dyDescent="0.25">
      <c r="A34" s="27">
        <v>34</v>
      </c>
      <c r="B34" s="43" t="s">
        <v>59</v>
      </c>
      <c r="C34" s="31"/>
      <c r="D34" s="31"/>
      <c r="E34" s="32"/>
      <c r="F34" s="39"/>
      <c r="G34" s="37"/>
      <c r="H34" s="37"/>
      <c r="I34" s="11"/>
    </row>
    <row r="35" spans="1:9" ht="15.75" x14ac:dyDescent="0.25">
      <c r="A35" s="27">
        <v>35</v>
      </c>
      <c r="B35" s="43" t="s">
        <v>60</v>
      </c>
      <c r="C35" s="31"/>
      <c r="D35" s="31"/>
      <c r="E35" s="32"/>
      <c r="F35" s="39"/>
      <c r="G35" s="37"/>
      <c r="H35" s="37"/>
      <c r="I35" s="11"/>
    </row>
    <row r="36" spans="1:9" ht="16.5" thickBot="1" x14ac:dyDescent="0.3">
      <c r="A36" s="28">
        <v>36</v>
      </c>
      <c r="B36" s="44" t="s">
        <v>61</v>
      </c>
      <c r="C36" s="33"/>
      <c r="D36" s="33"/>
      <c r="E36" s="34"/>
      <c r="F36" s="40"/>
      <c r="G36" s="41"/>
      <c r="H36" s="42"/>
      <c r="I36" s="11"/>
    </row>
  </sheetData>
  <sheetProtection algorithmName="SHA-512" hashValue="S3FgZh+ooVJbadXegytKV4RoYbBN0M4X1DjLJvQwKuHXOIygTqnxBO5i+jaih0/PRpPl5GUPKdbEti87cKW+Tg==" saltValue="i14NOkdHqatOXFn+GjdcPw==" spinCount="100000" sheet="1" objects="1" scenarios="1"/>
  <mergeCells count="6">
    <mergeCell ref="A2:I2"/>
    <mergeCell ref="A1:I1"/>
    <mergeCell ref="B4:B5"/>
    <mergeCell ref="A4:A5"/>
    <mergeCell ref="C4:E4"/>
    <mergeCell ref="F4:H4"/>
  </mergeCells>
  <pageMargins left="0.7" right="0.7" top="0.75" bottom="0.75" header="0.3" footer="0.3"/>
  <pageSetup orientation="portrait" r:id="rId1"/>
  <headerFooter>
    <oddFooter>&amp;L&amp;1#&amp;"Calibri"&amp;8&amp;K414141Proprietary</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I35"/>
  <sheetViews>
    <sheetView showGridLines="0" showRowColHeaders="0" topLeftCell="B1" zoomScaleNormal="100" workbookViewId="0">
      <pane xSplit="1" ySplit="1" topLeftCell="C2" activePane="bottomRight" state="frozen"/>
      <selection activeCell="B1" sqref="B1"/>
      <selection pane="topRight" activeCell="C1" sqref="C1"/>
      <selection pane="bottomLeft" activeCell="B6" sqref="B6"/>
      <selection pane="bottomRight" activeCell="D6" sqref="D6"/>
    </sheetView>
  </sheetViews>
  <sheetFormatPr defaultColWidth="9.140625" defaultRowHeight="15" x14ac:dyDescent="0.25"/>
  <cols>
    <col min="1" max="1" width="8.28515625" style="82" customWidth="1"/>
    <col min="2" max="2" width="6.5703125" style="82" bestFit="1" customWidth="1"/>
    <col min="3" max="3" width="50.7109375" style="82" customWidth="1"/>
    <col min="4" max="5" width="55.7109375" style="82" customWidth="1"/>
    <col min="6" max="8" width="16.7109375" style="82" customWidth="1"/>
    <col min="9" max="9" width="48.42578125" style="82" customWidth="1"/>
    <col min="10" max="16384" width="9.140625" style="82"/>
  </cols>
  <sheetData>
    <row r="1" spans="1:9" ht="21" x14ac:dyDescent="0.35">
      <c r="A1" s="81" t="s">
        <v>9</v>
      </c>
      <c r="B1" s="81"/>
      <c r="C1" s="81"/>
      <c r="D1" s="81"/>
      <c r="E1" s="81"/>
      <c r="F1" s="81"/>
      <c r="G1" s="81"/>
      <c r="H1" s="81"/>
      <c r="I1" s="81"/>
    </row>
    <row r="2" spans="1:9" ht="15.75" thickBot="1" x14ac:dyDescent="0.3">
      <c r="C2" s="83" t="s">
        <v>88</v>
      </c>
    </row>
    <row r="3" spans="1:9" x14ac:dyDescent="0.25">
      <c r="B3" s="84" t="s">
        <v>80</v>
      </c>
      <c r="C3" s="85" t="s">
        <v>81</v>
      </c>
    </row>
    <row r="4" spans="1:9" ht="15.75" thickBot="1" x14ac:dyDescent="0.3">
      <c r="B4" s="86"/>
      <c r="C4" s="87"/>
      <c r="D4" s="87"/>
      <c r="E4" s="88"/>
    </row>
    <row r="5" spans="1:9" ht="15.75" x14ac:dyDescent="0.25">
      <c r="B5" s="89"/>
      <c r="C5" s="90" t="s">
        <v>29</v>
      </c>
      <c r="D5" s="91" t="s">
        <v>89</v>
      </c>
      <c r="E5" s="92" t="s">
        <v>90</v>
      </c>
    </row>
    <row r="6" spans="1:9" ht="15.75" x14ac:dyDescent="0.25">
      <c r="B6" s="93">
        <v>6</v>
      </c>
      <c r="C6" s="94" t="s">
        <v>30</v>
      </c>
      <c r="D6" s="37"/>
      <c r="E6" s="37"/>
    </row>
    <row r="7" spans="1:9" ht="15.75" x14ac:dyDescent="0.25">
      <c r="B7" s="93">
        <v>7</v>
      </c>
      <c r="C7" s="94" t="s">
        <v>31</v>
      </c>
      <c r="D7" s="37"/>
      <c r="E7" s="37"/>
    </row>
    <row r="8" spans="1:9" ht="15.75" x14ac:dyDescent="0.25">
      <c r="B8" s="93">
        <v>8</v>
      </c>
      <c r="C8" s="94" t="s">
        <v>32</v>
      </c>
      <c r="D8" s="37"/>
      <c r="E8" s="37"/>
    </row>
    <row r="9" spans="1:9" ht="31.5" x14ac:dyDescent="0.25">
      <c r="B9" s="93">
        <v>9</v>
      </c>
      <c r="C9" s="94" t="s">
        <v>33</v>
      </c>
      <c r="D9" s="37"/>
      <c r="E9" s="37"/>
    </row>
    <row r="10" spans="1:9" ht="15.75" x14ac:dyDescent="0.25">
      <c r="B10" s="93">
        <v>10</v>
      </c>
      <c r="C10" s="94" t="s">
        <v>34</v>
      </c>
      <c r="D10" s="37"/>
      <c r="E10" s="37"/>
    </row>
    <row r="11" spans="1:9" ht="15.75" x14ac:dyDescent="0.25">
      <c r="B11" s="93">
        <v>11</v>
      </c>
      <c r="C11" s="94" t="s">
        <v>35</v>
      </c>
      <c r="D11" s="37"/>
      <c r="E11" s="37"/>
    </row>
    <row r="12" spans="1:9" ht="32.25" thickBot="1" x14ac:dyDescent="0.3">
      <c r="B12" s="95">
        <v>13</v>
      </c>
      <c r="C12" s="96" t="s">
        <v>36</v>
      </c>
      <c r="D12" s="37"/>
      <c r="E12" s="37"/>
    </row>
    <row r="13" spans="1:9" ht="15.75" x14ac:dyDescent="0.25">
      <c r="B13" s="89"/>
      <c r="C13" s="97" t="s">
        <v>38</v>
      </c>
      <c r="D13" s="37"/>
      <c r="E13" s="37"/>
    </row>
    <row r="14" spans="1:9" ht="31.5" x14ac:dyDescent="0.25">
      <c r="B14" s="93">
        <v>15</v>
      </c>
      <c r="C14" s="94" t="s">
        <v>39</v>
      </c>
      <c r="D14" s="37"/>
      <c r="E14" s="37"/>
    </row>
    <row r="15" spans="1:9" ht="31.5" x14ac:dyDescent="0.25">
      <c r="B15" s="93">
        <v>16</v>
      </c>
      <c r="C15" s="94" t="s">
        <v>40</v>
      </c>
      <c r="D15" s="37"/>
      <c r="E15" s="37"/>
    </row>
    <row r="16" spans="1:9" ht="31.5" x14ac:dyDescent="0.25">
      <c r="B16" s="93">
        <v>17</v>
      </c>
      <c r="C16" s="94" t="s">
        <v>41</v>
      </c>
      <c r="D16" s="37"/>
      <c r="E16" s="37"/>
    </row>
    <row r="17" spans="2:5" ht="15.75" x14ac:dyDescent="0.25">
      <c r="B17" s="93">
        <v>18</v>
      </c>
      <c r="C17" s="94" t="s">
        <v>42</v>
      </c>
      <c r="D17" s="37"/>
      <c r="E17" s="37"/>
    </row>
    <row r="18" spans="2:5" ht="15.75" x14ac:dyDescent="0.25">
      <c r="B18" s="93">
        <v>19</v>
      </c>
      <c r="C18" s="94" t="s">
        <v>43</v>
      </c>
      <c r="D18" s="37"/>
      <c r="E18" s="37"/>
    </row>
    <row r="19" spans="2:5" ht="15.75" x14ac:dyDescent="0.25">
      <c r="B19" s="93">
        <v>20</v>
      </c>
      <c r="C19" s="94" t="s">
        <v>44</v>
      </c>
      <c r="D19" s="37"/>
      <c r="E19" s="37"/>
    </row>
    <row r="20" spans="2:5" ht="15.75" x14ac:dyDescent="0.25">
      <c r="B20" s="93">
        <v>21</v>
      </c>
      <c r="C20" s="94" t="s">
        <v>45</v>
      </c>
      <c r="D20" s="37"/>
      <c r="E20" s="37"/>
    </row>
    <row r="21" spans="2:5" ht="15.75" x14ac:dyDescent="0.25">
      <c r="B21" s="93">
        <v>22</v>
      </c>
      <c r="C21" s="94" t="s">
        <v>46</v>
      </c>
      <c r="D21" s="37"/>
      <c r="E21" s="37"/>
    </row>
    <row r="22" spans="2:5" ht="31.5" x14ac:dyDescent="0.25">
      <c r="B22" s="93">
        <v>23</v>
      </c>
      <c r="C22" s="94" t="s">
        <v>47</v>
      </c>
      <c r="D22" s="37"/>
      <c r="E22" s="37"/>
    </row>
    <row r="23" spans="2:5" ht="15.75" x14ac:dyDescent="0.25">
      <c r="B23" s="93">
        <v>24</v>
      </c>
      <c r="C23" s="94" t="s">
        <v>48</v>
      </c>
      <c r="D23" s="37"/>
      <c r="E23" s="37"/>
    </row>
    <row r="24" spans="2:5" ht="15.75" x14ac:dyDescent="0.25">
      <c r="B24" s="93">
        <v>26</v>
      </c>
      <c r="C24" s="94" t="s">
        <v>49</v>
      </c>
      <c r="D24" s="37"/>
      <c r="E24" s="37"/>
    </row>
    <row r="25" spans="2:5" ht="15.75" x14ac:dyDescent="0.25">
      <c r="B25" s="93">
        <v>27</v>
      </c>
      <c r="C25" s="94" t="s">
        <v>50</v>
      </c>
      <c r="D25" s="37"/>
      <c r="E25" s="37"/>
    </row>
    <row r="26" spans="2:5" ht="15.75" x14ac:dyDescent="0.25">
      <c r="B26" s="93">
        <v>28</v>
      </c>
      <c r="C26" s="94" t="s">
        <v>51</v>
      </c>
      <c r="D26" s="37"/>
      <c r="E26" s="37"/>
    </row>
    <row r="27" spans="2:5" ht="15.75" x14ac:dyDescent="0.25">
      <c r="B27" s="93">
        <v>29</v>
      </c>
      <c r="C27" s="94" t="s">
        <v>87</v>
      </c>
      <c r="D27" s="37"/>
      <c r="E27" s="37"/>
    </row>
    <row r="28" spans="2:5" ht="15.75" x14ac:dyDescent="0.25">
      <c r="B28" s="93">
        <v>30</v>
      </c>
      <c r="C28" s="94" t="s">
        <v>53</v>
      </c>
      <c r="D28" s="37"/>
      <c r="E28" s="37"/>
    </row>
    <row r="29" spans="2:5" ht="15.75" x14ac:dyDescent="0.25">
      <c r="B29" s="93">
        <v>31</v>
      </c>
      <c r="C29" s="94" t="s">
        <v>54</v>
      </c>
      <c r="D29" s="37"/>
      <c r="E29" s="37"/>
    </row>
    <row r="30" spans="2:5" ht="47.25" x14ac:dyDescent="0.25">
      <c r="B30" s="93">
        <v>32</v>
      </c>
      <c r="C30" s="94" t="s">
        <v>55</v>
      </c>
      <c r="D30" s="37"/>
      <c r="E30" s="37"/>
    </row>
    <row r="31" spans="2:5" ht="15.75" x14ac:dyDescent="0.25">
      <c r="B31" s="93">
        <v>33</v>
      </c>
      <c r="C31" s="94" t="s">
        <v>56</v>
      </c>
      <c r="D31" s="37"/>
      <c r="E31" s="37"/>
    </row>
    <row r="32" spans="2:5" ht="15.75" x14ac:dyDescent="0.25">
      <c r="B32" s="93" t="s">
        <v>57</v>
      </c>
      <c r="C32" s="94" t="s">
        <v>58</v>
      </c>
      <c r="D32" s="37"/>
      <c r="E32" s="37"/>
    </row>
    <row r="33" spans="2:5" ht="15.75" x14ac:dyDescent="0.25">
      <c r="B33" s="93">
        <v>34</v>
      </c>
      <c r="C33" s="94" t="s">
        <v>59</v>
      </c>
      <c r="D33" s="37"/>
      <c r="E33" s="37"/>
    </row>
    <row r="34" spans="2:5" ht="15.75" x14ac:dyDescent="0.25">
      <c r="B34" s="93">
        <v>35</v>
      </c>
      <c r="C34" s="94" t="s">
        <v>60</v>
      </c>
      <c r="D34" s="37"/>
      <c r="E34" s="37"/>
    </row>
    <row r="35" spans="2:5" ht="16.5" thickBot="1" x14ac:dyDescent="0.3">
      <c r="B35" s="95">
        <v>36</v>
      </c>
      <c r="C35" s="96" t="s">
        <v>61</v>
      </c>
      <c r="D35" s="37"/>
      <c r="E35" s="37">
        <v>7</v>
      </c>
    </row>
  </sheetData>
  <sheetProtection algorithmName="SHA-512" hashValue="gf9H1POkpCHdz1aYReZNg8G/R1G+vzjmo8zzYzfollv1L2/yPFJMDt1ATe4ojsgGo8+SVkQp8e74bQoMgU53cA==" saltValue="w8d/B7fh71jKl21p5va+Ng==" spinCount="100000" sheet="1" objects="1" scenarios="1"/>
  <pageMargins left="0.7" right="0.7" top="0.75" bottom="0.75" header="0.3" footer="0.3"/>
  <pageSetup orientation="portrait" r:id="rId1"/>
  <headerFooter>
    <oddFooter>&amp;L&amp;1#&amp;"Calibri"&amp;8&amp;K414141Proprietary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Sections I-III. Company Data</vt:lpstr>
      <vt:lpstr>Statewide Data</vt:lpstr>
      <vt:lpstr>Area 1 Data</vt:lpstr>
      <vt:lpstr>Area 2 Data</vt:lpstr>
      <vt:lpstr>Area 3 Data</vt:lpstr>
      <vt:lpstr>Area 4 Data</vt:lpstr>
      <vt:lpstr>Allocation Method</vt:lpstr>
      <vt:lpstr>Comments</vt:lpstr>
    </vt:vector>
  </TitlesOfParts>
  <Company>State of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Bradford L</dc:creator>
  <cp:lastModifiedBy>Brown, Bradford L</cp:lastModifiedBy>
  <cp:lastPrinted>2014-10-03T12:15:11Z</cp:lastPrinted>
  <dcterms:created xsi:type="dcterms:W3CDTF">2013-10-30T14:59:00Z</dcterms:created>
  <dcterms:modified xsi:type="dcterms:W3CDTF">2020-04-21T17:11:55Z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7599526-06ca-49cc-9fa9-5307800a949a_Enabled">
    <vt:lpwstr>True</vt:lpwstr>
  </property>
  <property fmtid="{D5CDD505-2E9C-101B-9397-08002B2CF9AE}" pid="3" name="MSIP_Label_67599526-06ca-49cc-9fa9-5307800a949a_SiteId">
    <vt:lpwstr>fabb61b8-3afe-4e75-b934-a47f782b8cd7</vt:lpwstr>
  </property>
  <property fmtid="{D5CDD505-2E9C-101B-9397-08002B2CF9AE}" pid="4" name="MSIP_Label_67599526-06ca-49cc-9fa9-5307800a949a_Owner">
    <vt:lpwstr>LaBroadH@AETNA.com</vt:lpwstr>
  </property>
  <property fmtid="{D5CDD505-2E9C-101B-9397-08002B2CF9AE}" pid="5" name="MSIP_Label_67599526-06ca-49cc-9fa9-5307800a949a_SetDate">
    <vt:lpwstr>2020-01-08T20:38:44.6189335Z</vt:lpwstr>
  </property>
  <property fmtid="{D5CDD505-2E9C-101B-9397-08002B2CF9AE}" pid="6" name="MSIP_Label_67599526-06ca-49cc-9fa9-5307800a949a_Name">
    <vt:lpwstr>Proprietary</vt:lpwstr>
  </property>
  <property fmtid="{D5CDD505-2E9C-101B-9397-08002B2CF9AE}" pid="7" name="MSIP_Label_67599526-06ca-49cc-9fa9-5307800a949a_Application">
    <vt:lpwstr>Microsoft Azure Information Protection</vt:lpwstr>
  </property>
  <property fmtid="{D5CDD505-2E9C-101B-9397-08002B2CF9AE}" pid="8" name="MSIP_Label_67599526-06ca-49cc-9fa9-5307800a949a_ActionId">
    <vt:lpwstr>9edfcf2d-d2f5-43c2-a66a-63e2b0489f5a</vt:lpwstr>
  </property>
  <property fmtid="{D5CDD505-2E9C-101B-9397-08002B2CF9AE}" pid="9" name="MSIP_Label_67599526-06ca-49cc-9fa9-5307800a949a_Extended_MSFT_Method">
    <vt:lpwstr>Automatic</vt:lpwstr>
  </property>
  <property fmtid="{D5CDD505-2E9C-101B-9397-08002B2CF9AE}" pid="10" name="Sensitivity">
    <vt:lpwstr>Proprietary</vt:lpwstr>
  </property>
  <property fmtid="{D5CDD505-2E9C-101B-9397-08002B2CF9AE}" pid="11" name="SV_QUERY_LIST_4F35BF76-6C0D-4D9B-82B2-816C12CF3733">
    <vt:lpwstr>empty_477D106A-C0D6-4607-AEBD-E2C9D60EA279</vt:lpwstr>
  </property>
  <property fmtid="{D5CDD505-2E9C-101B-9397-08002B2CF9AE}" pid="12" name="SV_HIDDEN_GRID_QUERY_LIST_4F35BF76-6C0D-4D9B-82B2-816C12CF3733">
    <vt:lpwstr>empty_477D106A-C0D6-4607-AEBD-E2C9D60EA279</vt:lpwstr>
  </property>
</Properties>
</file>