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SOP_2013" sheetId="1" r:id="rId1"/>
    <sheet name="Total_2013" sheetId="2" r:id="rId2"/>
  </sheets>
  <calcPr calcId="125725"/>
</workbook>
</file>

<file path=xl/calcChain.xml><?xml version="1.0" encoding="utf-8"?>
<calcChain xmlns="http://schemas.openxmlformats.org/spreadsheetml/2006/main">
  <c r="N30" i="2"/>
  <c r="M30"/>
  <c r="L30"/>
  <c r="K30"/>
  <c r="J30"/>
  <c r="I30"/>
  <c r="H30"/>
  <c r="G30"/>
  <c r="F30"/>
  <c r="E30"/>
  <c r="D30"/>
  <c r="C30"/>
  <c r="N28"/>
  <c r="M28"/>
  <c r="L28"/>
  <c r="K28"/>
  <c r="J28"/>
  <c r="I28"/>
  <c r="H28"/>
  <c r="G28"/>
  <c r="F28"/>
  <c r="E28"/>
  <c r="D28"/>
  <c r="C28"/>
  <c r="N26"/>
  <c r="M26"/>
  <c r="L26"/>
  <c r="K26"/>
  <c r="J26"/>
  <c r="I26"/>
  <c r="H26"/>
  <c r="G26"/>
  <c r="F26"/>
  <c r="E26"/>
  <c r="D26"/>
  <c r="C26"/>
  <c r="N21"/>
  <c r="M21"/>
  <c r="L21"/>
  <c r="K21"/>
  <c r="J21"/>
  <c r="I21"/>
  <c r="H21"/>
  <c r="G21"/>
  <c r="F21"/>
  <c r="E21"/>
  <c r="D21"/>
  <c r="C21"/>
  <c r="C22" s="1"/>
  <c r="O19"/>
  <c r="O18"/>
  <c r="O17"/>
  <c r="O16"/>
  <c r="O15"/>
  <c r="O30" s="1"/>
  <c r="O14"/>
  <c r="O13"/>
  <c r="O12"/>
  <c r="R12" s="1"/>
  <c r="O11"/>
  <c r="R11" s="1"/>
  <c r="O10"/>
  <c r="O26" s="1"/>
  <c r="D6"/>
  <c r="E6" s="1"/>
  <c r="F6" s="1"/>
  <c r="G6" s="1"/>
  <c r="H6" s="1"/>
  <c r="I6" s="1"/>
  <c r="J6" s="1"/>
  <c r="K6" s="1"/>
  <c r="L6" s="1"/>
  <c r="M6" s="1"/>
  <c r="N6" s="1"/>
  <c r="O6" s="1"/>
  <c r="N30" i="1"/>
  <c r="M30"/>
  <c r="L30"/>
  <c r="K30"/>
  <c r="J30"/>
  <c r="I30"/>
  <c r="H30"/>
  <c r="G30"/>
  <c r="F30"/>
  <c r="E30"/>
  <c r="D30"/>
  <c r="C30"/>
  <c r="N28"/>
  <c r="M28"/>
  <c r="L28"/>
  <c r="K28"/>
  <c r="J28"/>
  <c r="I28"/>
  <c r="H28"/>
  <c r="G28"/>
  <c r="F28"/>
  <c r="E28"/>
  <c r="D28"/>
  <c r="C28"/>
  <c r="N26"/>
  <c r="M26"/>
  <c r="L26"/>
  <c r="K26"/>
  <c r="J26"/>
  <c r="I26"/>
  <c r="H26"/>
  <c r="G26"/>
  <c r="F26"/>
  <c r="E26"/>
  <c r="D26"/>
  <c r="C26"/>
  <c r="N21"/>
  <c r="M21"/>
  <c r="L21"/>
  <c r="K21"/>
  <c r="J21"/>
  <c r="I21"/>
  <c r="H21"/>
  <c r="G21"/>
  <c r="F21"/>
  <c r="E21"/>
  <c r="D21"/>
  <c r="D22" s="1"/>
  <c r="C21"/>
  <c r="O19"/>
  <c r="R19" s="1"/>
  <c r="O18"/>
  <c r="R18" s="1"/>
  <c r="O17"/>
  <c r="R17" s="1"/>
  <c r="O16"/>
  <c r="R16" s="1"/>
  <c r="O15"/>
  <c r="O30" s="1"/>
  <c r="O14"/>
  <c r="R14" s="1"/>
  <c r="O13"/>
  <c r="O28" s="1"/>
  <c r="O12"/>
  <c r="R12" s="1"/>
  <c r="O11"/>
  <c r="R11" s="1"/>
  <c r="O10"/>
  <c r="E6"/>
  <c r="F6" s="1"/>
  <c r="G6" s="1"/>
  <c r="H6" s="1"/>
  <c r="I6" s="1"/>
  <c r="J6" s="1"/>
  <c r="K6" s="1"/>
  <c r="L6" s="1"/>
  <c r="M6" s="1"/>
  <c r="N6" s="1"/>
  <c r="O6" s="1"/>
  <c r="R6" s="1"/>
  <c r="D6"/>
  <c r="D22" i="2" l="1"/>
  <c r="F22"/>
  <c r="H22"/>
  <c r="J22"/>
  <c r="L22"/>
  <c r="N22"/>
  <c r="E22"/>
  <c r="G22"/>
  <c r="I22"/>
  <c r="K22"/>
  <c r="M22"/>
  <c r="F22" i="1"/>
  <c r="H22"/>
  <c r="J22"/>
  <c r="L22"/>
  <c r="N22"/>
  <c r="O26"/>
  <c r="C22"/>
  <c r="E22"/>
  <c r="G22"/>
  <c r="I22"/>
  <c r="K22"/>
  <c r="M22"/>
  <c r="P28"/>
  <c r="P17" i="2"/>
  <c r="P12"/>
  <c r="R13"/>
  <c r="R14"/>
  <c r="R15"/>
  <c r="R16"/>
  <c r="R17"/>
  <c r="R18"/>
  <c r="R19"/>
  <c r="O28"/>
  <c r="R10" i="1"/>
  <c r="R13"/>
  <c r="R15"/>
  <c r="O21"/>
  <c r="P11" s="1"/>
  <c r="R10" i="2"/>
  <c r="P15"/>
  <c r="O21"/>
  <c r="P11" s="1"/>
  <c r="P19" l="1"/>
  <c r="P14"/>
  <c r="R21"/>
  <c r="S10"/>
  <c r="R21" i="1"/>
  <c r="S10"/>
  <c r="S13"/>
  <c r="S18" i="2"/>
  <c r="S16"/>
  <c r="P17" i="1"/>
  <c r="P13"/>
  <c r="S15"/>
  <c r="S19" i="2"/>
  <c r="S17"/>
  <c r="S15"/>
  <c r="S13"/>
  <c r="P10"/>
  <c r="P18" i="1"/>
  <c r="P16"/>
  <c r="P14"/>
  <c r="P12"/>
  <c r="P10"/>
  <c r="P18" i="2"/>
  <c r="P16"/>
  <c r="P13"/>
  <c r="P30" i="1"/>
  <c r="P26"/>
  <c r="S14" i="2"/>
  <c r="P19" i="1"/>
  <c r="P15"/>
  <c r="S12" l="1"/>
  <c r="S16"/>
  <c r="S14"/>
  <c r="S18"/>
  <c r="S11"/>
  <c r="S19"/>
  <c r="S17"/>
  <c r="S12" i="2"/>
  <c r="S21" s="1"/>
  <c r="S11"/>
  <c r="P21"/>
  <c r="P21" i="1"/>
  <c r="S21"/>
</calcChain>
</file>

<file path=xl/comments1.xml><?xml version="1.0" encoding="utf-8"?>
<comments xmlns="http://schemas.openxmlformats.org/spreadsheetml/2006/main">
  <authors>
    <author>amcneally</author>
  </authors>
  <commentList>
    <comment ref="R12" authorId="0">
      <text>
        <r>
          <rPr>
            <b/>
            <sz val="9"/>
            <color indexed="81"/>
            <rFont val="Tahoma"/>
            <family val="2"/>
          </rPr>
          <t>amcneally:</t>
        </r>
        <r>
          <rPr>
            <sz val="9"/>
            <color indexed="81"/>
            <rFont val="Tahoma"/>
            <family val="2"/>
          </rPr>
          <t xml:space="preserve">
Historically this has been fixed as 0</t>
        </r>
      </text>
    </comment>
  </commentList>
</comments>
</file>

<file path=xl/sharedStrings.xml><?xml version="1.0" encoding="utf-8"?>
<sst xmlns="http://schemas.openxmlformats.org/spreadsheetml/2006/main" count="110" uniqueCount="40">
  <si>
    <t>Exhibit _</t>
  </si>
  <si>
    <t>Maine Public Service Company</t>
  </si>
  <si>
    <t>TY2012 Monthly Coincident Peaks</t>
  </si>
  <si>
    <t>SOP CPs - kW</t>
  </si>
  <si>
    <t>FERC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</si>
  <si>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</si>
  <si>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</si>
  <si>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</si>
  <si>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</si>
  <si>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</si>
  <si>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</si>
  <si>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</si>
  <si>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</si>
  <si>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</si>
  <si>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</si>
  <si>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</si>
  <si>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</si>
  <si>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</si>
  <si>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excludes</t>
  </si>
  <si>
    <t>Average</t>
  </si>
  <si>
    <t>D2</t>
  </si>
  <si>
    <t>Rate</t>
  </si>
  <si>
    <t>HOUR 18</t>
  </si>
  <si>
    <t>HOUR 11</t>
  </si>
  <si>
    <t>HOUR 15</t>
  </si>
  <si>
    <t>A</t>
  </si>
  <si>
    <t>C</t>
  </si>
  <si>
    <t>D</t>
  </si>
  <si>
    <t>ES</t>
  </si>
  <si>
    <t>EP</t>
  </si>
  <si>
    <t>EST</t>
  </si>
  <si>
    <t>EPT</t>
  </si>
  <si>
    <t>ST</t>
  </si>
  <si>
    <t>HT</t>
  </si>
  <si>
    <t>SL_T</t>
  </si>
  <si>
    <t>Total</t>
  </si>
  <si>
    <t>Small</t>
  </si>
  <si>
    <t>Medium</t>
  </si>
  <si>
    <t>Large</t>
  </si>
  <si>
    <t>Total CPs - kW</t>
  </si>
</sst>
</file>

<file path=xl/styles.xml><?xml version="1.0" encoding="utf-8"?>
<styleSheet xmlns="http://schemas.openxmlformats.org/spreadsheetml/2006/main">
  <numFmts count="1">
    <numFmt numFmtId="164" formatCode="#,##0.000000"/>
  </numFmts>
  <fonts count="9">
    <font>
      <sz val="10"/>
      <color indexed="8"/>
      <name val="MS Sans Serif"/>
    </font>
    <font>
      <b/>
      <sz val="10"/>
      <color indexed="8"/>
      <name val="MS Sans Serif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name val="Arial MT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0"/>
      </patternFill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0" xfId="0" applyNumberFormat="1" applyAlignment="1">
      <alignment horizontal="left"/>
    </xf>
    <xf numFmtId="1" fontId="0" fillId="2" borderId="0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right" wrapText="1"/>
    </xf>
    <xf numFmtId="3" fontId="0" fillId="4" borderId="0" xfId="0" applyNumberFormat="1" applyFill="1" applyBorder="1" applyAlignment="1">
      <alignment horizontal="center"/>
    </xf>
    <xf numFmtId="10" fontId="0" fillId="4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2" borderId="0" xfId="0" applyNumberFormat="1" applyFill="1" applyBorder="1" applyAlignment="1">
      <alignment horizontal="center"/>
    </xf>
    <xf numFmtId="3" fontId="6" fillId="0" borderId="0" xfId="0" applyNumberFormat="1" applyFont="1" applyFill="1" applyAlignment="1"/>
    <xf numFmtId="0" fontId="7" fillId="0" borderId="0" xfId="0" applyNumberFormat="1" applyFont="1" applyFill="1" applyAlignment="1"/>
    <xf numFmtId="3" fontId="0" fillId="0" borderId="0" xfId="0" applyNumberFormat="1" applyFill="1" applyBorder="1" applyAlignment="1">
      <alignment horizontal="left"/>
    </xf>
    <xf numFmtId="0" fontId="7" fillId="0" borderId="0" xfId="0" applyNumberFormat="1" applyFont="1" applyFill="1" applyBorder="1" applyAlignment="1"/>
    <xf numFmtId="10" fontId="0" fillId="0" borderId="0" xfId="0" applyNumberFormat="1" applyBorder="1" applyAlignment="1">
      <alignment horizontal="center"/>
    </xf>
    <xf numFmtId="3" fontId="7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0" fillId="0" borderId="0" xfId="0" applyBorder="1"/>
    <xf numFmtId="1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0"/>
  <sheetViews>
    <sheetView tabSelected="1" workbookViewId="0">
      <selection activeCell="A32" sqref="A32"/>
    </sheetView>
  </sheetViews>
  <sheetFormatPr defaultColWidth="9.140625" defaultRowHeight="12.75"/>
  <cols>
    <col min="1" max="1" width="7.28515625" style="1" customWidth="1"/>
    <col min="2" max="2" width="2.28515625" style="1" customWidth="1"/>
    <col min="3" max="3" width="14" style="1" customWidth="1"/>
    <col min="4" max="4" width="13" style="1" customWidth="1"/>
    <col min="5" max="14" width="14" style="1" customWidth="1"/>
    <col min="15" max="15" width="8.85546875" style="1" customWidth="1"/>
    <col min="16" max="16" width="8.140625" style="1" customWidth="1"/>
    <col min="17" max="17" width="5.42578125" style="1" customWidth="1"/>
    <col min="18" max="16384" width="9.140625" style="1"/>
  </cols>
  <sheetData>
    <row r="1" spans="1:21" ht="12" customHeight="1">
      <c r="N1" s="1" t="s">
        <v>0</v>
      </c>
    </row>
    <row r="2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2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</row>
    <row r="4" spans="1:21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</row>
    <row r="5" spans="1:21">
      <c r="U5" s="4"/>
    </row>
    <row r="6" spans="1:21">
      <c r="C6" s="5">
        <v>2013</v>
      </c>
      <c r="D6" s="5">
        <f>C6</f>
        <v>2013</v>
      </c>
      <c r="E6" s="5">
        <f t="shared" ref="E6:O6" si="0">D6</f>
        <v>2013</v>
      </c>
      <c r="F6" s="5">
        <f t="shared" si="0"/>
        <v>2013</v>
      </c>
      <c r="G6" s="5">
        <f t="shared" si="0"/>
        <v>2013</v>
      </c>
      <c r="H6" s="5">
        <f t="shared" si="0"/>
        <v>2013</v>
      </c>
      <c r="I6" s="5">
        <f t="shared" si="0"/>
        <v>2013</v>
      </c>
      <c r="J6" s="5">
        <f t="shared" si="0"/>
        <v>2013</v>
      </c>
      <c r="K6" s="5">
        <f t="shared" si="0"/>
        <v>2013</v>
      </c>
      <c r="L6" s="5">
        <f t="shared" si="0"/>
        <v>2013</v>
      </c>
      <c r="M6" s="5">
        <f t="shared" si="0"/>
        <v>2013</v>
      </c>
      <c r="N6" s="5">
        <f t="shared" si="0"/>
        <v>2013</v>
      </c>
      <c r="O6" s="5">
        <f t="shared" si="0"/>
        <v>2013</v>
      </c>
      <c r="P6" s="6"/>
      <c r="Q6" s="7"/>
      <c r="R6" s="5">
        <f>O6</f>
        <v>2013</v>
      </c>
      <c r="S6" s="6" t="s">
        <v>4</v>
      </c>
    </row>
    <row r="7" spans="1:21"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/>
      <c r="Q7" s="7"/>
      <c r="R7" s="6" t="s">
        <v>17</v>
      </c>
      <c r="S7" s="6" t="s">
        <v>18</v>
      </c>
    </row>
    <row r="8" spans="1:21">
      <c r="C8" s="6">
        <v>16</v>
      </c>
      <c r="D8" s="6">
        <v>5</v>
      </c>
      <c r="E8" s="6">
        <v>18</v>
      </c>
      <c r="F8" s="6">
        <v>3</v>
      </c>
      <c r="G8" s="6">
        <v>23</v>
      </c>
      <c r="H8" s="6">
        <v>25</v>
      </c>
      <c r="I8" s="6"/>
      <c r="J8" s="6"/>
      <c r="K8" s="6"/>
      <c r="L8" s="6"/>
      <c r="M8" s="6"/>
      <c r="N8" s="6"/>
      <c r="O8" s="6" t="s">
        <v>19</v>
      </c>
      <c r="P8" s="6"/>
      <c r="Q8" s="7"/>
      <c r="R8" s="6" t="s">
        <v>19</v>
      </c>
      <c r="S8" s="6" t="s">
        <v>20</v>
      </c>
    </row>
    <row r="9" spans="1:21" ht="13.5" customHeight="1">
      <c r="A9" s="8" t="s">
        <v>21</v>
      </c>
      <c r="C9" s="9" t="s">
        <v>22</v>
      </c>
      <c r="D9" s="9" t="s">
        <v>22</v>
      </c>
      <c r="E9" s="10" t="s">
        <v>23</v>
      </c>
      <c r="F9" s="10" t="s">
        <v>23</v>
      </c>
      <c r="G9" s="10" t="s">
        <v>23</v>
      </c>
      <c r="H9" s="10" t="s">
        <v>24</v>
      </c>
      <c r="I9" s="11"/>
      <c r="J9" s="11"/>
      <c r="K9" s="10"/>
      <c r="L9" s="10"/>
      <c r="M9" s="10"/>
      <c r="N9" s="10"/>
      <c r="O9" s="6"/>
      <c r="P9" s="6"/>
      <c r="Q9" s="7"/>
      <c r="R9" s="6"/>
      <c r="S9" s="6"/>
    </row>
    <row r="10" spans="1:21" ht="13.5" customHeight="1">
      <c r="A10" s="12" t="s">
        <v>25</v>
      </c>
      <c r="C10" s="13">
        <v>38512.0625</v>
      </c>
      <c r="D10" s="13">
        <v>33424.80078125</v>
      </c>
      <c r="E10" s="13">
        <v>29227.39453125</v>
      </c>
      <c r="F10" s="13">
        <v>27391.939453125</v>
      </c>
      <c r="G10" s="13">
        <v>23348.328125</v>
      </c>
      <c r="H10" s="13">
        <v>20314.0546875</v>
      </c>
      <c r="I10" s="13"/>
      <c r="J10" s="13"/>
      <c r="K10" s="13"/>
      <c r="L10" s="13"/>
      <c r="M10" s="13"/>
      <c r="N10" s="13"/>
      <c r="O10" s="14">
        <f t="shared" ref="O10:O19" si="1">+AVERAGE(C10:N10)</f>
        <v>28703.0966796875</v>
      </c>
      <c r="P10" s="15">
        <f t="shared" ref="P10:P19" si="2">+O10/$O$21</f>
        <v>0.51421023779923769</v>
      </c>
      <c r="Q10" s="16" t="s">
        <v>25</v>
      </c>
      <c r="R10" s="6">
        <f>+O10</f>
        <v>28703.0966796875</v>
      </c>
      <c r="S10" s="15">
        <f t="shared" ref="S10:S19" si="3">+R10/$R$21</f>
        <v>0.51421023779923769</v>
      </c>
    </row>
    <row r="11" spans="1:21" ht="13.5" customHeight="1">
      <c r="A11" s="12" t="s">
        <v>26</v>
      </c>
      <c r="C11" s="13">
        <v>18507.570095909909</v>
      </c>
      <c r="D11" s="13">
        <v>16839.764726369944</v>
      </c>
      <c r="E11" s="13">
        <v>14633.28254172706</v>
      </c>
      <c r="F11" s="13">
        <v>14346.331415497672</v>
      </c>
      <c r="G11" s="13">
        <v>12349.28440483226</v>
      </c>
      <c r="H11" s="13">
        <v>17261.415597072526</v>
      </c>
      <c r="I11" s="13"/>
      <c r="J11" s="13"/>
      <c r="K11" s="13"/>
      <c r="L11" s="13"/>
      <c r="M11" s="13"/>
      <c r="N11" s="13"/>
      <c r="O11" s="14">
        <f t="shared" si="1"/>
        <v>15656.274796901562</v>
      </c>
      <c r="P11" s="15">
        <f t="shared" si="2"/>
        <v>0.28047903249624612</v>
      </c>
      <c r="Q11" s="16" t="s">
        <v>26</v>
      </c>
      <c r="R11" s="6">
        <f>+O11</f>
        <v>15656.274796901562</v>
      </c>
      <c r="S11" s="15">
        <f t="shared" si="3"/>
        <v>0.28047903249624612</v>
      </c>
    </row>
    <row r="12" spans="1:21" ht="13.5" customHeight="1">
      <c r="A12" s="12" t="s">
        <v>27</v>
      </c>
      <c r="C12" s="13">
        <v>447.49167929759329</v>
      </c>
      <c r="D12" s="13">
        <v>446.49868610565704</v>
      </c>
      <c r="E12" s="13">
        <v>403.45772793384009</v>
      </c>
      <c r="F12" s="13">
        <v>417.37029043492828</v>
      </c>
      <c r="G12" s="13">
        <v>388.5205268083389</v>
      </c>
      <c r="H12" s="13">
        <v>580.67619980247309</v>
      </c>
      <c r="I12" s="13"/>
      <c r="J12" s="13"/>
      <c r="K12" s="13"/>
      <c r="L12" s="13"/>
      <c r="M12" s="13"/>
      <c r="N12" s="13"/>
      <c r="O12" s="14">
        <f t="shared" si="1"/>
        <v>447.33585173047169</v>
      </c>
      <c r="P12" s="15">
        <f t="shared" si="2"/>
        <v>8.0139323384306963E-3</v>
      </c>
      <c r="Q12" s="16" t="s">
        <v>27</v>
      </c>
      <c r="R12" s="6">
        <f>+O12</f>
        <v>447.33585173047169</v>
      </c>
      <c r="S12" s="15">
        <f t="shared" si="3"/>
        <v>8.0139323384306963E-3</v>
      </c>
    </row>
    <row r="13" spans="1:21" ht="13.5" customHeight="1">
      <c r="A13" s="12" t="s">
        <v>28</v>
      </c>
      <c r="C13" s="13">
        <v>8193.4552096489751</v>
      </c>
      <c r="D13" s="13">
        <v>8157.2432733283576</v>
      </c>
      <c r="E13" s="13">
        <v>7750.2100083647938</v>
      </c>
      <c r="F13" s="13">
        <v>7093.7384658164538</v>
      </c>
      <c r="G13" s="13">
        <v>7379.6433070702215</v>
      </c>
      <c r="H13" s="13">
        <v>9591.2916336170492</v>
      </c>
      <c r="I13" s="13"/>
      <c r="J13" s="13"/>
      <c r="K13" s="13"/>
      <c r="L13" s="13"/>
      <c r="M13" s="13"/>
      <c r="N13" s="13"/>
      <c r="O13" s="14">
        <f t="shared" si="1"/>
        <v>8027.5969829743071</v>
      </c>
      <c r="P13" s="15">
        <f t="shared" si="2"/>
        <v>0.14381279482268752</v>
      </c>
      <c r="Q13" s="16" t="s">
        <v>28</v>
      </c>
      <c r="R13" s="6">
        <f t="shared" ref="R13:R19" si="4">+O13</f>
        <v>8027.5969829743071</v>
      </c>
      <c r="S13" s="15">
        <f t="shared" si="3"/>
        <v>0.14381279482268752</v>
      </c>
    </row>
    <row r="14" spans="1:21" ht="13.5" customHeight="1">
      <c r="A14" s="12" t="s">
        <v>29</v>
      </c>
      <c r="C14" s="13">
        <v>1436.9824734564945</v>
      </c>
      <c r="D14" s="13">
        <v>1495.1768316521134</v>
      </c>
      <c r="E14" s="13">
        <v>1387.2267897309061</v>
      </c>
      <c r="F14" s="13">
        <v>1268.3542771034658</v>
      </c>
      <c r="G14" s="13">
        <v>1461.2447697120085</v>
      </c>
      <c r="H14" s="13">
        <v>1554.7500991710513</v>
      </c>
      <c r="I14" s="13"/>
      <c r="J14" s="13"/>
      <c r="K14" s="13"/>
      <c r="L14" s="13"/>
      <c r="M14" s="13"/>
      <c r="N14" s="13"/>
      <c r="O14" s="14">
        <f t="shared" si="1"/>
        <v>1433.955873471007</v>
      </c>
      <c r="P14" s="15">
        <f t="shared" si="2"/>
        <v>2.5689032752098436E-2</v>
      </c>
      <c r="Q14" s="7" t="s">
        <v>29</v>
      </c>
      <c r="R14" s="6">
        <f t="shared" si="4"/>
        <v>1433.955873471007</v>
      </c>
      <c r="S14" s="15">
        <f t="shared" si="3"/>
        <v>2.5689032752098436E-2</v>
      </c>
    </row>
    <row r="15" spans="1:21" ht="13.5" customHeight="1">
      <c r="A15" s="12" t="s">
        <v>30</v>
      </c>
      <c r="B15" s="12"/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/>
      <c r="J15" s="13"/>
      <c r="K15" s="13"/>
      <c r="L15" s="13"/>
      <c r="M15" s="13"/>
      <c r="N15" s="13"/>
      <c r="O15" s="14">
        <f t="shared" si="1"/>
        <v>0</v>
      </c>
      <c r="P15" s="15">
        <f t="shared" si="2"/>
        <v>0</v>
      </c>
      <c r="Q15" s="12" t="s">
        <v>30</v>
      </c>
      <c r="R15" s="6">
        <f t="shared" si="4"/>
        <v>0</v>
      </c>
      <c r="S15" s="15">
        <f t="shared" si="3"/>
        <v>0</v>
      </c>
    </row>
    <row r="16" spans="1:21" ht="13.5" customHeight="1">
      <c r="A16" s="12" t="s">
        <v>31</v>
      </c>
      <c r="B16" s="12"/>
      <c r="C16" s="13">
        <v>971.53413772582996</v>
      </c>
      <c r="D16" s="13">
        <v>963.69232940673805</v>
      </c>
      <c r="E16" s="13">
        <v>1268.8938674926801</v>
      </c>
      <c r="F16" s="13">
        <v>1110.2681045532199</v>
      </c>
      <c r="G16" s="13">
        <v>1282.61511230469</v>
      </c>
      <c r="H16" s="13">
        <v>1018.29793930054</v>
      </c>
      <c r="I16" s="13"/>
      <c r="J16" s="13"/>
      <c r="K16" s="13"/>
      <c r="L16" s="13"/>
      <c r="M16" s="13"/>
      <c r="N16" s="13"/>
      <c r="O16" s="14">
        <f t="shared" si="1"/>
        <v>1102.5502484639496</v>
      </c>
      <c r="P16" s="15">
        <f t="shared" si="2"/>
        <v>1.9751967245034852E-2</v>
      </c>
      <c r="Q16" s="12" t="s">
        <v>31</v>
      </c>
      <c r="R16" s="6">
        <f t="shared" si="4"/>
        <v>1102.5502484639496</v>
      </c>
      <c r="S16" s="15">
        <f t="shared" si="3"/>
        <v>1.9751967245034852E-2</v>
      </c>
    </row>
    <row r="17" spans="1:19" ht="13.5" customHeight="1">
      <c r="A17" s="12" t="s">
        <v>32</v>
      </c>
      <c r="C17" s="13">
        <v>221.879020690918</v>
      </c>
      <c r="D17" s="13">
        <v>166.480415344238</v>
      </c>
      <c r="E17" s="13">
        <v>159.47126007080101</v>
      </c>
      <c r="F17" s="13">
        <v>173.133659362793</v>
      </c>
      <c r="G17" s="13">
        <v>106.406360626221</v>
      </c>
      <c r="H17" s="13">
        <v>44.9758849143982</v>
      </c>
      <c r="I17" s="13"/>
      <c r="J17" s="13"/>
      <c r="K17" s="13"/>
      <c r="L17" s="13"/>
      <c r="M17" s="13"/>
      <c r="N17" s="13"/>
      <c r="O17" s="14">
        <f t="shared" si="1"/>
        <v>145.39110016822821</v>
      </c>
      <c r="P17" s="15">
        <f t="shared" si="2"/>
        <v>2.6046524883952477E-3</v>
      </c>
      <c r="Q17" s="16" t="s">
        <v>32</v>
      </c>
      <c r="R17" s="6">
        <f t="shared" si="4"/>
        <v>145.39110016822821</v>
      </c>
      <c r="S17" s="15">
        <f t="shared" si="3"/>
        <v>2.6046524883952477E-3</v>
      </c>
    </row>
    <row r="18" spans="1:19" ht="13.5" customHeight="1">
      <c r="A18" s="12" t="s">
        <v>33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4">
        <f t="shared" si="1"/>
        <v>0</v>
      </c>
      <c r="P18" s="15">
        <f t="shared" si="2"/>
        <v>0</v>
      </c>
      <c r="Q18" s="16" t="s">
        <v>33</v>
      </c>
      <c r="R18" s="6">
        <f t="shared" si="4"/>
        <v>0</v>
      </c>
      <c r="S18" s="15">
        <f t="shared" si="3"/>
        <v>0</v>
      </c>
    </row>
    <row r="19" spans="1:19" ht="13.5" customHeight="1">
      <c r="A19" s="12" t="s">
        <v>34</v>
      </c>
      <c r="C19" s="13">
        <v>881.80578613281295</v>
      </c>
      <c r="D19" s="13">
        <v>939.598876953125</v>
      </c>
      <c r="E19" s="13">
        <v>0</v>
      </c>
      <c r="F19" s="13">
        <v>0</v>
      </c>
      <c r="G19" s="13">
        <v>0</v>
      </c>
      <c r="H19" s="13">
        <v>0</v>
      </c>
      <c r="I19" s="13"/>
      <c r="J19" s="13"/>
      <c r="K19" s="13"/>
      <c r="L19" s="13"/>
      <c r="M19" s="13"/>
      <c r="N19" s="13"/>
      <c r="O19" s="14">
        <f t="shared" si="1"/>
        <v>303.56744384765631</v>
      </c>
      <c r="P19" s="15">
        <f t="shared" si="2"/>
        <v>5.4383500578694208E-3</v>
      </c>
      <c r="Q19" s="16" t="s">
        <v>34</v>
      </c>
      <c r="R19" s="6">
        <f t="shared" si="4"/>
        <v>303.56744384765631</v>
      </c>
      <c r="S19" s="15">
        <f t="shared" si="3"/>
        <v>5.4383500578694208E-3</v>
      </c>
    </row>
    <row r="20" spans="1:19" ht="13.5" customHeight="1">
      <c r="A20" s="12"/>
      <c r="O20" s="14"/>
      <c r="P20" s="14"/>
      <c r="Q20" s="7"/>
      <c r="R20" s="6"/>
      <c r="S20" s="14"/>
    </row>
    <row r="21" spans="1:19">
      <c r="A21" s="17" t="s">
        <v>35</v>
      </c>
      <c r="C21" s="17">
        <f t="shared" ref="C21:P21" si="5">+SUM(C10:C19)</f>
        <v>69172.78090286252</v>
      </c>
      <c r="D21" s="17">
        <f t="shared" si="5"/>
        <v>62433.255920410178</v>
      </c>
      <c r="E21" s="17">
        <f t="shared" si="5"/>
        <v>54829.936726570086</v>
      </c>
      <c r="F21" s="17">
        <f t="shared" si="5"/>
        <v>51801.135665893526</v>
      </c>
      <c r="G21" s="17">
        <f t="shared" si="5"/>
        <v>46316.042606353731</v>
      </c>
      <c r="H21" s="17">
        <f t="shared" si="5"/>
        <v>50365.462041378036</v>
      </c>
      <c r="I21" s="17">
        <f t="shared" si="5"/>
        <v>0</v>
      </c>
      <c r="J21" s="17">
        <f t="shared" si="5"/>
        <v>0</v>
      </c>
      <c r="K21" s="17">
        <f t="shared" si="5"/>
        <v>0</v>
      </c>
      <c r="L21" s="17">
        <f t="shared" si="5"/>
        <v>0</v>
      </c>
      <c r="M21" s="17">
        <f t="shared" si="5"/>
        <v>0</v>
      </c>
      <c r="N21" s="17">
        <f t="shared" si="5"/>
        <v>0</v>
      </c>
      <c r="O21" s="14">
        <f t="shared" si="5"/>
        <v>55819.768977244683</v>
      </c>
      <c r="P21" s="15">
        <f t="shared" si="5"/>
        <v>0.99999999999999989</v>
      </c>
      <c r="Q21" s="7" t="s">
        <v>35</v>
      </c>
      <c r="R21" s="6">
        <f>+SUM(R10:R19)</f>
        <v>55819.768977244683</v>
      </c>
      <c r="S21" s="15">
        <f>+SUM(S10:S19)</f>
        <v>0.99999999999999989</v>
      </c>
    </row>
    <row r="22" spans="1:19">
      <c r="C22" s="18">
        <f t="shared" ref="C22:N22" si="6">+C21/(+MAX($C$21:$N$21))</f>
        <v>1</v>
      </c>
      <c r="D22" s="18">
        <f t="shared" si="6"/>
        <v>0.90256969729297898</v>
      </c>
      <c r="E22" s="18">
        <f t="shared" si="6"/>
        <v>0.79265190745426728</v>
      </c>
      <c r="F22" s="18">
        <f t="shared" si="6"/>
        <v>0.74886588322416114</v>
      </c>
      <c r="G22" s="18">
        <f t="shared" si="6"/>
        <v>0.66957034258018489</v>
      </c>
      <c r="H22" s="18">
        <f t="shared" si="6"/>
        <v>0.72811099082607222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</row>
    <row r="23" spans="1:19">
      <c r="A23" s="7"/>
      <c r="B23" s="7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/>
      <c r="P23" s="7"/>
      <c r="Q23" s="7"/>
      <c r="R23" s="7"/>
      <c r="S23" s="7"/>
    </row>
    <row r="26" spans="1:19">
      <c r="A26" s="4" t="s">
        <v>36</v>
      </c>
      <c r="C26" s="1">
        <f t="shared" ref="C26:O26" si="7">+C10+C11+C12+C19</f>
        <v>58348.93006134031</v>
      </c>
      <c r="D26" s="1">
        <f t="shared" si="7"/>
        <v>51650.663070678733</v>
      </c>
      <c r="E26" s="1">
        <f t="shared" si="7"/>
        <v>44264.134800910899</v>
      </c>
      <c r="F26" s="1">
        <f t="shared" si="7"/>
        <v>42155.641159057595</v>
      </c>
      <c r="G26" s="1">
        <f t="shared" si="7"/>
        <v>36086.133056640596</v>
      </c>
      <c r="H26" s="1">
        <f t="shared" si="7"/>
        <v>38156.146484375</v>
      </c>
      <c r="I26" s="1">
        <f t="shared" si="7"/>
        <v>0</v>
      </c>
      <c r="J26" s="1">
        <f t="shared" si="7"/>
        <v>0</v>
      </c>
      <c r="K26" s="1">
        <f t="shared" si="7"/>
        <v>0</v>
      </c>
      <c r="L26" s="1">
        <f t="shared" si="7"/>
        <v>0</v>
      </c>
      <c r="M26" s="1">
        <f t="shared" si="7"/>
        <v>0</v>
      </c>
      <c r="N26" s="1">
        <f t="shared" si="7"/>
        <v>0</v>
      </c>
      <c r="O26" s="1">
        <f t="shared" si="7"/>
        <v>45110.274772167191</v>
      </c>
      <c r="P26" s="20">
        <f>+O26/Total_2013!$O$21</f>
        <v>1.120534688285121</v>
      </c>
    </row>
    <row r="27" spans="1:19">
      <c r="A27" s="4"/>
    </row>
    <row r="28" spans="1:19">
      <c r="A28" s="4" t="s">
        <v>37</v>
      </c>
      <c r="C28" s="1">
        <f t="shared" ref="C28:O28" si="8">+C13+C14</f>
        <v>9630.4376831054687</v>
      </c>
      <c r="D28" s="1">
        <f t="shared" si="8"/>
        <v>9652.4201049804706</v>
      </c>
      <c r="E28" s="1">
        <f t="shared" si="8"/>
        <v>9137.4367980956995</v>
      </c>
      <c r="F28" s="1">
        <f t="shared" si="8"/>
        <v>8362.0927429199201</v>
      </c>
      <c r="G28" s="1">
        <f t="shared" si="8"/>
        <v>8840.8880767822302</v>
      </c>
      <c r="H28" s="1">
        <f t="shared" si="8"/>
        <v>11146.0417327881</v>
      </c>
      <c r="I28" s="1">
        <f t="shared" si="8"/>
        <v>0</v>
      </c>
      <c r="J28" s="1">
        <f t="shared" si="8"/>
        <v>0</v>
      </c>
      <c r="K28" s="1">
        <f t="shared" si="8"/>
        <v>0</v>
      </c>
      <c r="L28" s="1">
        <f t="shared" si="8"/>
        <v>0</v>
      </c>
      <c r="M28" s="1">
        <f t="shared" si="8"/>
        <v>0</v>
      </c>
      <c r="N28" s="1">
        <f t="shared" si="8"/>
        <v>0</v>
      </c>
      <c r="O28" s="1">
        <f t="shared" si="8"/>
        <v>9461.5528564453143</v>
      </c>
      <c r="P28" s="20">
        <f>+O28/Total_2013!$O$21</f>
        <v>0.23502402133962452</v>
      </c>
    </row>
    <row r="29" spans="1:19">
      <c r="A29" s="4"/>
    </row>
    <row r="30" spans="1:19">
      <c r="A30" s="4" t="s">
        <v>38</v>
      </c>
      <c r="C30" s="1">
        <f t="shared" ref="C30:O30" si="9">+C15+C16+C17+C18</f>
        <v>1193.413158416748</v>
      </c>
      <c r="D30" s="1">
        <f t="shared" si="9"/>
        <v>1130.1727447509761</v>
      </c>
      <c r="E30" s="1">
        <f t="shared" si="9"/>
        <v>1428.3651275634811</v>
      </c>
      <c r="F30" s="1">
        <f t="shared" si="9"/>
        <v>1283.4017639160129</v>
      </c>
      <c r="G30" s="1">
        <f t="shared" si="9"/>
        <v>1389.0214729309109</v>
      </c>
      <c r="H30" s="1">
        <f t="shared" si="9"/>
        <v>1063.2738242149383</v>
      </c>
      <c r="I30" s="1">
        <f t="shared" si="9"/>
        <v>0</v>
      </c>
      <c r="J30" s="1">
        <f t="shared" si="9"/>
        <v>0</v>
      </c>
      <c r="K30" s="1">
        <f t="shared" si="9"/>
        <v>0</v>
      </c>
      <c r="L30" s="1">
        <f t="shared" si="9"/>
        <v>0</v>
      </c>
      <c r="M30" s="1">
        <f t="shared" si="9"/>
        <v>0</v>
      </c>
      <c r="N30" s="1">
        <f t="shared" si="9"/>
        <v>0</v>
      </c>
      <c r="O30" s="1">
        <f t="shared" si="9"/>
        <v>1247.9413486321778</v>
      </c>
      <c r="P30" s="20">
        <f>+O30/Total_2013!$O$21</f>
        <v>3.0998737585842703E-2</v>
      </c>
    </row>
    <row r="32" spans="1:19" s="17" customFormat="1"/>
    <row r="33" spans="1:16" s="17" customFormat="1"/>
    <row r="34" spans="1:16" s="17" customFormat="1"/>
    <row r="35" spans="1:16" s="17" customFormat="1"/>
    <row r="36" spans="1:16" s="17" customFormat="1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6" s="17" customFormat="1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6" s="17" customFormat="1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6" s="17" customFormat="1">
      <c r="O39" s="1"/>
    </row>
    <row r="40" spans="1:16" s="17" customFormat="1">
      <c r="P40" s="21"/>
    </row>
    <row r="41" spans="1:16" s="17" customFormat="1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P41" s="21"/>
    </row>
    <row r="42" spans="1:16" s="17" customFormat="1">
      <c r="A42" s="1"/>
      <c r="B42" s="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P42" s="21"/>
    </row>
    <row r="43" spans="1:16" s="17" customFormat="1">
      <c r="A43" s="1"/>
      <c r="B43" s="1"/>
      <c r="N43" s="1"/>
      <c r="P43" s="21"/>
    </row>
    <row r="44" spans="1:16" s="17" customFormat="1">
      <c r="A44" s="22"/>
      <c r="B44" s="1"/>
      <c r="N44" s="1"/>
      <c r="O44" s="1"/>
    </row>
    <row r="45" spans="1:16" s="17" customFormat="1">
      <c r="A45" s="1"/>
      <c r="B45" s="1"/>
      <c r="N45" s="1"/>
      <c r="O45" s="1"/>
    </row>
    <row r="46" spans="1:16" s="17" customFormat="1">
      <c r="A46" s="1"/>
      <c r="B46" s="1"/>
      <c r="N46" s="1"/>
      <c r="O46" s="1"/>
    </row>
    <row r="47" spans="1:16" s="17" customFormat="1">
      <c r="A47" s="1"/>
      <c r="B47" s="1"/>
      <c r="N47" s="1"/>
      <c r="O47" s="1"/>
    </row>
    <row r="48" spans="1:16" s="17" customFormat="1">
      <c r="A48" s="1"/>
      <c r="B48" s="1"/>
      <c r="N48" s="1"/>
      <c r="O48" s="1"/>
    </row>
    <row r="49" spans="1:14" s="17" customFormat="1">
      <c r="N49" s="1"/>
    </row>
    <row r="50" spans="1:14" s="17" customFormat="1">
      <c r="A50" s="23"/>
      <c r="B50" s="24"/>
    </row>
    <row r="51" spans="1:14" s="17" customFormat="1">
      <c r="A51" s="24"/>
      <c r="B51" s="24"/>
    </row>
    <row r="52" spans="1:14" s="17" customFormat="1">
      <c r="A52" s="24"/>
      <c r="B52" s="24"/>
    </row>
    <row r="53" spans="1:14" s="17" customFormat="1">
      <c r="A53" s="24"/>
      <c r="B53" s="24"/>
    </row>
    <row r="54" spans="1:14" s="17" customFormat="1">
      <c r="A54" s="24"/>
      <c r="B54" s="24"/>
    </row>
    <row r="55" spans="1:14" s="17" customFormat="1"/>
    <row r="56" spans="1:14" s="17" customFormat="1"/>
    <row r="57" spans="1:14" s="17" customFormat="1"/>
    <row r="58" spans="1:14" s="17" customFormat="1"/>
    <row r="59" spans="1:14" s="17" customFormat="1"/>
    <row r="60" spans="1:14" s="17" customFormat="1"/>
    <row r="61" spans="1:14" s="17" customFormat="1"/>
    <row r="62" spans="1:14" s="17" customFormat="1"/>
    <row r="63" spans="1:14" s="17" customFormat="1"/>
    <row r="64" spans="1:14" s="17" customFormat="1"/>
    <row r="65" s="17" customFormat="1"/>
    <row r="66" s="17" customFormat="1"/>
    <row r="67" s="17" customFormat="1"/>
    <row r="68" s="17" customFormat="1"/>
    <row r="69" s="17" customFormat="1"/>
    <row r="70" s="17" customFormat="1"/>
    <row r="71" s="17" customFormat="1"/>
    <row r="72" s="17" customFormat="1"/>
    <row r="73" s="17" customFormat="1"/>
    <row r="74" s="17" customFormat="1"/>
    <row r="75" s="17" customFormat="1"/>
    <row r="76" s="17" customFormat="1"/>
    <row r="77" s="17" customFormat="1"/>
    <row r="78" s="17" customFormat="1"/>
    <row r="79" s="17" customFormat="1"/>
    <row r="80" s="17" customFormat="1"/>
    <row r="81" s="17" customFormat="1"/>
    <row r="82" s="17" customFormat="1"/>
    <row r="83" s="17" customFormat="1"/>
    <row r="84" s="17" customFormat="1"/>
    <row r="85" s="17" customFormat="1"/>
    <row r="86" s="17" customFormat="1"/>
    <row r="87" s="17" customFormat="1"/>
    <row r="88" s="17" customFormat="1"/>
    <row r="89" s="17" customFormat="1"/>
    <row r="90" s="17" customFormat="1"/>
    <row r="91" s="17" customFormat="1"/>
    <row r="92" s="17" customFormat="1"/>
    <row r="93" s="17" customFormat="1"/>
    <row r="94" s="17" customFormat="1"/>
    <row r="95" s="17" customFormat="1"/>
    <row r="96" s="17" customFormat="1"/>
    <row r="97" s="17" customFormat="1"/>
    <row r="98" s="17" customFormat="1"/>
    <row r="99" s="17" customFormat="1"/>
    <row r="100" s="17" customFormat="1"/>
    <row r="101" s="17" customFormat="1"/>
    <row r="102" s="17" customFormat="1"/>
    <row r="103" s="17" customFormat="1"/>
    <row r="104" s="17" customFormat="1"/>
    <row r="105" s="17" customFormat="1"/>
    <row r="106" s="17" customFormat="1"/>
    <row r="107" s="17" customFormat="1"/>
    <row r="108" s="17" customFormat="1"/>
    <row r="109" s="17" customFormat="1"/>
    <row r="110" s="17" customFormat="1"/>
    <row r="111" s="17" customFormat="1"/>
    <row r="112" s="17" customFormat="1"/>
    <row r="113" s="17" customFormat="1"/>
    <row r="114" s="17" customFormat="1"/>
    <row r="115" s="17" customFormat="1"/>
    <row r="116" s="17" customFormat="1"/>
    <row r="117" s="17" customFormat="1"/>
    <row r="118" s="17" customFormat="1"/>
    <row r="119" s="17" customFormat="1"/>
    <row r="120" s="17" customFormat="1"/>
  </sheetData>
  <pageMargins left="0.75" right="0.75" top="1" bottom="1" header="0.5" footer="0.5"/>
  <pageSetup scale="5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99"/>
  <sheetViews>
    <sheetView workbookViewId="0">
      <pane xSplit="2" ySplit="9" topLeftCell="L10" activePane="bottomRight" state="frozen"/>
      <selection activeCell="H13" sqref="H13:H14"/>
      <selection pane="topRight" activeCell="H13" sqref="H13:H14"/>
      <selection pane="bottomLeft" activeCell="H13" sqref="H13:H14"/>
      <selection pane="bottomRight" activeCell="U4" sqref="U4:X21"/>
    </sheetView>
  </sheetViews>
  <sheetFormatPr defaultColWidth="9.140625" defaultRowHeight="12.75"/>
  <cols>
    <col min="1" max="1" width="7.28515625" style="1" customWidth="1"/>
    <col min="2" max="2" width="6" style="1" customWidth="1"/>
    <col min="3" max="3" width="13.140625" style="1" customWidth="1"/>
    <col min="4" max="4" width="13" style="1" customWidth="1"/>
    <col min="5" max="14" width="14" style="1" customWidth="1"/>
    <col min="15" max="15" width="8.85546875" style="1" customWidth="1"/>
    <col min="16" max="16" width="8.140625" style="1" customWidth="1"/>
    <col min="17" max="17" width="9.7109375" style="1" customWidth="1"/>
    <col min="18" max="20" width="9.140625" style="1" customWidth="1"/>
    <col min="21" max="21" width="9.85546875" style="1" bestFit="1" customWidth="1"/>
    <col min="22" max="22" width="10.85546875" style="1" bestFit="1" customWidth="1"/>
    <col min="23" max="24" width="9.140625" style="1" customWidth="1"/>
    <col min="25" max="25" width="9.85546875" style="1" bestFit="1" customWidth="1"/>
    <col min="26" max="26" width="9.140625" style="1" customWidth="1"/>
    <col min="27" max="27" width="9.140625" style="24" customWidth="1"/>
    <col min="28" max="28" width="9.85546875" style="1" bestFit="1" customWidth="1"/>
    <col min="29" max="16384" width="9.140625" style="1"/>
  </cols>
  <sheetData>
    <row r="1" spans="1:28">
      <c r="N1" s="1" t="s">
        <v>0</v>
      </c>
    </row>
    <row r="2" spans="1: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28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</row>
    <row r="4" spans="1:28">
      <c r="A4" s="2" t="s">
        <v>39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</row>
    <row r="5" spans="1:28">
      <c r="U5" s="25"/>
      <c r="V5" s="26"/>
      <c r="W5" s="26"/>
      <c r="X5" s="26"/>
    </row>
    <row r="6" spans="1:28">
      <c r="C6" s="5">
        <v>2013</v>
      </c>
      <c r="D6" s="5">
        <f>C6</f>
        <v>2013</v>
      </c>
      <c r="E6" s="5">
        <f t="shared" ref="E6:O6" si="0">D6</f>
        <v>2013</v>
      </c>
      <c r="F6" s="5">
        <f t="shared" si="0"/>
        <v>2013</v>
      </c>
      <c r="G6" s="5">
        <f t="shared" si="0"/>
        <v>2013</v>
      </c>
      <c r="H6" s="5">
        <f t="shared" si="0"/>
        <v>2013</v>
      </c>
      <c r="I6" s="5">
        <f t="shared" si="0"/>
        <v>2013</v>
      </c>
      <c r="J6" s="5">
        <f t="shared" si="0"/>
        <v>2013</v>
      </c>
      <c r="K6" s="5">
        <f t="shared" si="0"/>
        <v>2013</v>
      </c>
      <c r="L6" s="5">
        <f t="shared" si="0"/>
        <v>2013</v>
      </c>
      <c r="M6" s="5">
        <f t="shared" si="0"/>
        <v>2013</v>
      </c>
      <c r="N6" s="5">
        <f t="shared" si="0"/>
        <v>2013</v>
      </c>
      <c r="O6" s="5">
        <f t="shared" si="0"/>
        <v>2013</v>
      </c>
      <c r="P6" s="6"/>
      <c r="Q6" s="7"/>
      <c r="R6" s="5">
        <v>2012</v>
      </c>
      <c r="S6" s="6" t="s">
        <v>4</v>
      </c>
    </row>
    <row r="7" spans="1:28"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/>
      <c r="Q7" s="7"/>
      <c r="R7" s="6" t="s">
        <v>17</v>
      </c>
      <c r="S7" s="6" t="s">
        <v>18</v>
      </c>
    </row>
    <row r="8" spans="1:28">
      <c r="C8" s="6">
        <v>16</v>
      </c>
      <c r="D8" s="6">
        <v>5</v>
      </c>
      <c r="E8" s="6">
        <v>18</v>
      </c>
      <c r="F8" s="6">
        <v>3</v>
      </c>
      <c r="G8" s="6">
        <v>23</v>
      </c>
      <c r="H8" s="6">
        <v>25</v>
      </c>
      <c r="I8" s="6"/>
      <c r="J8" s="6"/>
      <c r="K8" s="6"/>
      <c r="L8" s="6"/>
      <c r="M8" s="6"/>
      <c r="N8" s="6"/>
      <c r="O8" s="6" t="s">
        <v>19</v>
      </c>
      <c r="P8" s="6"/>
      <c r="Q8" s="7"/>
      <c r="R8" s="6" t="s">
        <v>19</v>
      </c>
      <c r="S8" s="6" t="s">
        <v>20</v>
      </c>
    </row>
    <row r="9" spans="1:28" ht="13.5" customHeight="1">
      <c r="A9" s="8" t="s">
        <v>21</v>
      </c>
      <c r="C9" s="9" t="s">
        <v>22</v>
      </c>
      <c r="D9" s="9" t="s">
        <v>22</v>
      </c>
      <c r="E9" s="10" t="s">
        <v>23</v>
      </c>
      <c r="F9" s="10" t="s">
        <v>23</v>
      </c>
      <c r="G9" s="10" t="s">
        <v>23</v>
      </c>
      <c r="H9" s="10" t="s">
        <v>24</v>
      </c>
      <c r="I9" s="11"/>
      <c r="J9" s="11"/>
      <c r="K9" s="10"/>
      <c r="L9" s="10"/>
      <c r="M9" s="10"/>
      <c r="N9" s="10"/>
      <c r="O9" s="6"/>
      <c r="P9" s="6"/>
      <c r="Q9" s="7"/>
      <c r="R9" s="6"/>
      <c r="S9" s="6"/>
    </row>
    <row r="10" spans="1:28" ht="13.5" customHeight="1">
      <c r="A10" s="12" t="s">
        <v>25</v>
      </c>
      <c r="C10" s="13">
        <v>38516.132439613299</v>
      </c>
      <c r="D10" s="13">
        <v>33428.471085309997</v>
      </c>
      <c r="E10" s="13">
        <v>29230.438269615199</v>
      </c>
      <c r="F10" s="13">
        <v>27394.774899005901</v>
      </c>
      <c r="G10" s="13">
        <v>23350.8752322197</v>
      </c>
      <c r="H10" s="13">
        <v>20316.091957807501</v>
      </c>
      <c r="I10" s="13"/>
      <c r="J10" s="13"/>
      <c r="K10" s="13"/>
      <c r="L10" s="13"/>
      <c r="M10" s="13"/>
      <c r="N10" s="13"/>
      <c r="O10" s="6">
        <f>+AVERAGE(C10:N10)</f>
        <v>28706.130647261936</v>
      </c>
      <c r="P10" s="27">
        <f>+O10/$O$21</f>
        <v>0.71305739810186231</v>
      </c>
      <c r="Q10" s="16" t="s">
        <v>25</v>
      </c>
      <c r="R10" s="6">
        <f>+O10</f>
        <v>28706.130647261936</v>
      </c>
      <c r="S10" s="27">
        <f t="shared" ref="S10:S19" si="1">+R10/$R$21</f>
        <v>0.3565286990509311</v>
      </c>
      <c r="X10" s="22"/>
      <c r="AA10" s="28"/>
      <c r="AB10" s="28"/>
    </row>
    <row r="11" spans="1:28" ht="13.5" customHeight="1">
      <c r="A11" s="12" t="s">
        <v>26</v>
      </c>
      <c r="C11" s="13">
        <v>18841.715754189958</v>
      </c>
      <c r="D11" s="13">
        <v>17215.36595816728</v>
      </c>
      <c r="E11" s="13">
        <v>15061.542933995894</v>
      </c>
      <c r="F11" s="13">
        <v>14744.880384924412</v>
      </c>
      <c r="G11" s="13">
        <v>12728.18352547661</v>
      </c>
      <c r="H11" s="13">
        <v>17739.045027912536</v>
      </c>
      <c r="I11" s="13"/>
      <c r="J11" s="13"/>
      <c r="K11" s="13"/>
      <c r="L11" s="13"/>
      <c r="M11" s="13"/>
      <c r="N11" s="13"/>
      <c r="O11" s="6">
        <f t="shared" ref="O11:O19" si="2">+AVERAGE(C11:N11)</f>
        <v>16055.122264111114</v>
      </c>
      <c r="P11" s="27">
        <f t="shared" ref="P11:P19" si="3">+O11/$O$21</f>
        <v>0.39880762226469946</v>
      </c>
      <c r="Q11" s="16" t="s">
        <v>26</v>
      </c>
      <c r="R11" s="6">
        <f>+O11</f>
        <v>16055.122264111114</v>
      </c>
      <c r="S11" s="27">
        <f t="shared" si="1"/>
        <v>0.1994038111323497</v>
      </c>
      <c r="X11" s="22"/>
      <c r="AA11" s="28"/>
      <c r="AB11" s="28"/>
    </row>
    <row r="12" spans="1:28" ht="13.5" customHeight="1">
      <c r="A12" s="12" t="s">
        <v>27</v>
      </c>
      <c r="C12" s="13">
        <v>455.570935568344</v>
      </c>
      <c r="D12" s="13">
        <v>456.45758156662276</v>
      </c>
      <c r="E12" s="13">
        <v>415.26539749370403</v>
      </c>
      <c r="F12" s="13">
        <v>428.96506643058723</v>
      </c>
      <c r="G12" s="13">
        <v>400.44106253608976</v>
      </c>
      <c r="H12" s="13">
        <v>596.74371415286237</v>
      </c>
      <c r="I12" s="13"/>
      <c r="J12" s="13"/>
      <c r="K12" s="13"/>
      <c r="L12" s="13"/>
      <c r="M12" s="13"/>
      <c r="N12" s="13"/>
      <c r="O12" s="6">
        <f t="shared" si="2"/>
        <v>458.90729295803504</v>
      </c>
      <c r="P12" s="27">
        <f t="shared" si="3"/>
        <v>1.1399211001564828E-2</v>
      </c>
      <c r="Q12" s="16" t="s">
        <v>27</v>
      </c>
      <c r="R12" s="6">
        <f>+O12</f>
        <v>458.90729295803504</v>
      </c>
      <c r="S12" s="27">
        <f t="shared" si="1"/>
        <v>5.6996055007824129E-3</v>
      </c>
      <c r="X12" s="22"/>
      <c r="AA12" s="28"/>
      <c r="AB12" s="28"/>
    </row>
    <row r="13" spans="1:28" ht="13.5" customHeight="1">
      <c r="A13" s="12" t="s">
        <v>28</v>
      </c>
      <c r="C13" s="13">
        <v>14171.157308090569</v>
      </c>
      <c r="D13" s="13">
        <v>14286.576508018043</v>
      </c>
      <c r="E13" s="13">
        <v>13534.946417417343</v>
      </c>
      <c r="F13" s="13">
        <v>12393.720018297867</v>
      </c>
      <c r="G13" s="13">
        <v>12785.511486710997</v>
      </c>
      <c r="H13" s="13">
        <v>16878.008611750109</v>
      </c>
      <c r="I13" s="13"/>
      <c r="J13" s="13"/>
      <c r="K13" s="13"/>
      <c r="L13" s="13"/>
      <c r="M13" s="13"/>
      <c r="N13" s="13"/>
      <c r="O13" s="6">
        <f t="shared" si="2"/>
        <v>14008.320058380821</v>
      </c>
      <c r="P13" s="27">
        <f t="shared" si="3"/>
        <v>0.3479652613355575</v>
      </c>
      <c r="Q13" s="16" t="s">
        <v>28</v>
      </c>
      <c r="R13" s="6">
        <f t="shared" ref="R13:R19" si="4">+O13</f>
        <v>14008.320058380821</v>
      </c>
      <c r="S13" s="27">
        <f t="shared" si="1"/>
        <v>0.17398263066777872</v>
      </c>
      <c r="X13" s="22"/>
      <c r="AA13" s="28"/>
      <c r="AB13" s="28"/>
    </row>
    <row r="14" spans="1:28" ht="13.5" customHeight="1">
      <c r="A14" s="12" t="s">
        <v>29</v>
      </c>
      <c r="C14" s="13">
        <v>2485.3622994533325</v>
      </c>
      <c r="D14" s="13">
        <v>2618.6491542133608</v>
      </c>
      <c r="E14" s="13">
        <v>2422.6492246724579</v>
      </c>
      <c r="F14" s="13">
        <v>2215.9863758977326</v>
      </c>
      <c r="G14" s="13">
        <v>2531.6618989091035</v>
      </c>
      <c r="H14" s="13">
        <v>2735.9282321219912</v>
      </c>
      <c r="I14" s="13"/>
      <c r="J14" s="13"/>
      <c r="K14" s="13"/>
      <c r="L14" s="13"/>
      <c r="M14" s="13"/>
      <c r="N14" s="13"/>
      <c r="O14" s="6">
        <f t="shared" si="2"/>
        <v>2501.7061975446632</v>
      </c>
      <c r="P14" s="27">
        <f t="shared" si="3"/>
        <v>6.2142130332938132E-2</v>
      </c>
      <c r="Q14" s="7" t="s">
        <v>29</v>
      </c>
      <c r="R14" s="6">
        <f t="shared" si="4"/>
        <v>2501.7061975446632</v>
      </c>
      <c r="S14" s="27">
        <f t="shared" si="1"/>
        <v>3.1071065166469063E-2</v>
      </c>
      <c r="X14" s="22"/>
      <c r="AA14" s="28"/>
      <c r="AB14" s="28"/>
    </row>
    <row r="15" spans="1:28" ht="13.5" customHeight="1">
      <c r="A15" s="12" t="s">
        <v>30</v>
      </c>
      <c r="B15" s="12"/>
      <c r="C15" s="13">
        <v>642.49267578125</v>
      </c>
      <c r="D15" s="13">
        <v>635.23431396484398</v>
      </c>
      <c r="E15" s="13">
        <v>708.81732177734398</v>
      </c>
      <c r="F15" s="13">
        <v>690.68292236328102</v>
      </c>
      <c r="G15" s="13">
        <v>699.572509765625</v>
      </c>
      <c r="H15" s="13">
        <v>832.19366455078102</v>
      </c>
      <c r="I15" s="13"/>
      <c r="J15" s="13"/>
      <c r="K15" s="13"/>
      <c r="L15" s="13"/>
      <c r="M15" s="13"/>
      <c r="N15" s="13"/>
      <c r="O15" s="6">
        <f t="shared" si="2"/>
        <v>701.4989013671875</v>
      </c>
      <c r="P15" s="27">
        <f t="shared" si="3"/>
        <v>1.7425162155315168E-2</v>
      </c>
      <c r="Q15" s="12" t="s">
        <v>30</v>
      </c>
      <c r="R15" s="6">
        <f t="shared" si="4"/>
        <v>701.4989013671875</v>
      </c>
      <c r="S15" s="27">
        <f t="shared" si="1"/>
        <v>8.712581077657584E-3</v>
      </c>
      <c r="X15" s="22"/>
      <c r="AA15" s="28"/>
      <c r="AB15" s="28"/>
    </row>
    <row r="16" spans="1:28" ht="13.5" customHeight="1">
      <c r="A16" s="12" t="s">
        <v>31</v>
      </c>
      <c r="B16" s="12"/>
      <c r="C16" s="13">
        <v>2241.7785224914587</v>
      </c>
      <c r="D16" s="13">
        <v>2771.8319778442428</v>
      </c>
      <c r="E16" s="13">
        <v>2563.1214675903361</v>
      </c>
      <c r="F16" s="13">
        <v>2773.6037368774378</v>
      </c>
      <c r="G16" s="13">
        <v>2582.9646606445312</v>
      </c>
      <c r="H16" s="13">
        <v>2992.3129539489751</v>
      </c>
      <c r="I16" s="13"/>
      <c r="J16" s="13"/>
      <c r="K16" s="13"/>
      <c r="L16" s="13"/>
      <c r="M16" s="13"/>
      <c r="N16" s="13"/>
      <c r="O16" s="6">
        <f t="shared" si="2"/>
        <v>2654.2688865661635</v>
      </c>
      <c r="P16" s="27">
        <f t="shared" si="3"/>
        <v>6.5931772183936643E-2</v>
      </c>
      <c r="Q16" s="12" t="s">
        <v>31</v>
      </c>
      <c r="R16" s="6">
        <f t="shared" si="4"/>
        <v>2654.2688865661635</v>
      </c>
      <c r="S16" s="27">
        <f t="shared" si="1"/>
        <v>3.2965886091968315E-2</v>
      </c>
      <c r="X16" s="22"/>
      <c r="AA16" s="28"/>
      <c r="AB16" s="28"/>
    </row>
    <row r="17" spans="1:28" ht="13.5" customHeight="1">
      <c r="A17" s="12" t="s">
        <v>32</v>
      </c>
      <c r="C17" s="13">
        <v>657.30667495727505</v>
      </c>
      <c r="D17" s="13">
        <v>1812.09531021118</v>
      </c>
      <c r="E17" s="13">
        <v>3848.5261917114299</v>
      </c>
      <c r="F17" s="13">
        <v>3488.10790252686</v>
      </c>
      <c r="G17" s="13">
        <v>3220.4402961730998</v>
      </c>
      <c r="H17" s="13">
        <v>1322.99923086166</v>
      </c>
      <c r="I17" s="13"/>
      <c r="J17" s="13"/>
      <c r="K17" s="13"/>
      <c r="L17" s="13"/>
      <c r="M17" s="13"/>
      <c r="N17" s="13"/>
      <c r="O17" s="6">
        <f t="shared" si="2"/>
        <v>2391.579267740251</v>
      </c>
      <c r="P17" s="27">
        <f t="shared" si="3"/>
        <v>5.9406588472831305E-2</v>
      </c>
      <c r="Q17" s="16" t="s">
        <v>32</v>
      </c>
      <c r="R17" s="6">
        <f t="shared" si="4"/>
        <v>2391.579267740251</v>
      </c>
      <c r="S17" s="27">
        <f t="shared" si="1"/>
        <v>2.9703294236415649E-2</v>
      </c>
      <c r="V17" s="17"/>
      <c r="W17" s="17"/>
      <c r="X17" s="22"/>
      <c r="AA17" s="28"/>
      <c r="AB17" s="28"/>
    </row>
    <row r="18" spans="1:28" ht="13.5" customHeight="1">
      <c r="A18" s="12" t="s">
        <v>33</v>
      </c>
      <c r="C18" s="13">
        <v>13095.537109375</v>
      </c>
      <c r="D18" s="13">
        <v>12301.49658203125</v>
      </c>
      <c r="E18" s="13">
        <v>12492.74462890625</v>
      </c>
      <c r="F18" s="13">
        <v>13106.524688720699</v>
      </c>
      <c r="G18" s="13">
        <v>12053.16162109375</v>
      </c>
      <c r="H18" s="13">
        <v>13069.31396484375</v>
      </c>
      <c r="I18" s="13"/>
      <c r="J18" s="13"/>
      <c r="K18" s="13"/>
      <c r="L18" s="13"/>
      <c r="M18" s="13"/>
      <c r="N18" s="13"/>
      <c r="O18" s="6">
        <f t="shared" si="2"/>
        <v>12686.463099161783</v>
      </c>
      <c r="P18" s="27">
        <f t="shared" si="3"/>
        <v>0.31513046741694656</v>
      </c>
      <c r="Q18" s="16" t="s">
        <v>33</v>
      </c>
      <c r="R18" s="6">
        <f t="shared" si="4"/>
        <v>12686.463099161783</v>
      </c>
      <c r="S18" s="27">
        <f t="shared" si="1"/>
        <v>0.15756523370847325</v>
      </c>
      <c r="V18" s="17"/>
      <c r="W18" s="17"/>
      <c r="X18" s="22"/>
      <c r="AA18" s="28"/>
      <c r="AB18" s="28"/>
    </row>
    <row r="19" spans="1:28" ht="13.5" customHeight="1">
      <c r="A19" s="12" t="s">
        <v>34</v>
      </c>
      <c r="C19" s="13">
        <v>1017.94474989176</v>
      </c>
      <c r="D19" s="13">
        <v>1091.8190423697199</v>
      </c>
      <c r="E19" s="13">
        <v>0</v>
      </c>
      <c r="F19" s="13">
        <v>0</v>
      </c>
      <c r="G19" s="13">
        <v>0</v>
      </c>
      <c r="H19" s="13">
        <v>0</v>
      </c>
      <c r="I19" s="13"/>
      <c r="J19" s="13"/>
      <c r="K19" s="13"/>
      <c r="L19" s="13"/>
      <c r="M19" s="13"/>
      <c r="N19" s="13"/>
      <c r="O19" s="6">
        <f t="shared" si="2"/>
        <v>351.62729871024663</v>
      </c>
      <c r="P19" s="27">
        <f t="shared" si="3"/>
        <v>8.7343867343483324E-3</v>
      </c>
      <c r="Q19" s="16" t="s">
        <v>34</v>
      </c>
      <c r="R19" s="6">
        <f t="shared" si="4"/>
        <v>351.62729871024663</v>
      </c>
      <c r="S19" s="27">
        <f t="shared" si="1"/>
        <v>4.3671933671741653E-3</v>
      </c>
      <c r="V19" s="17"/>
      <c r="X19" s="22"/>
      <c r="AA19" s="28"/>
      <c r="AB19" s="28"/>
    </row>
    <row r="20" spans="1:28" ht="13.5" customHeight="1">
      <c r="A20" s="12"/>
      <c r="O20" s="6"/>
      <c r="P20" s="6"/>
      <c r="Q20" s="7"/>
      <c r="R20" s="6"/>
      <c r="S20" s="6"/>
      <c r="AA20" s="28"/>
    </row>
    <row r="21" spans="1:28">
      <c r="A21" s="17" t="s">
        <v>35</v>
      </c>
      <c r="C21" s="17">
        <f t="shared" ref="C21:N21" si="5">+SUM(C10:C19)</f>
        <v>92124.99846941224</v>
      </c>
      <c r="D21" s="17">
        <f t="shared" si="5"/>
        <v>86617.997513696551</v>
      </c>
      <c r="E21" s="17">
        <f t="shared" si="5"/>
        <v>80278.051853179961</v>
      </c>
      <c r="F21" s="17">
        <f>+SUM(F10:F19)</f>
        <v>77237.245995044781</v>
      </c>
      <c r="G21" s="17">
        <f>+SUM(G10:G19)</f>
        <v>70352.81229352951</v>
      </c>
      <c r="H21" s="17">
        <f>+SUM(H10:H19)</f>
        <v>76482.637357950152</v>
      </c>
      <c r="I21" s="17">
        <f>+SUM(I10:I19)</f>
        <v>0</v>
      </c>
      <c r="J21" s="17">
        <f t="shared" si="5"/>
        <v>0</v>
      </c>
      <c r="K21" s="17">
        <f t="shared" si="5"/>
        <v>0</v>
      </c>
      <c r="L21" s="17">
        <f t="shared" si="5"/>
        <v>0</v>
      </c>
      <c r="M21" s="17">
        <f t="shared" si="5"/>
        <v>0</v>
      </c>
      <c r="N21" s="17">
        <f t="shared" si="5"/>
        <v>0</v>
      </c>
      <c r="O21" s="14">
        <f>+AVERAGE(C21:N21)</f>
        <v>40257.811956901096</v>
      </c>
      <c r="P21" s="27">
        <f>+SUM(P10:P19)</f>
        <v>2</v>
      </c>
      <c r="Q21" s="7" t="s">
        <v>35</v>
      </c>
      <c r="R21" s="6">
        <f>+SUM(R10:R19)</f>
        <v>80515.623913802207</v>
      </c>
      <c r="S21" s="27">
        <f>+SUM(S10:S19)</f>
        <v>0.99999999999999989</v>
      </c>
    </row>
    <row r="22" spans="1:28">
      <c r="C22" s="18">
        <f t="shared" ref="C22:N22" si="6">+C21/(+MAX($C$21:$N$21))</f>
        <v>1</v>
      </c>
      <c r="D22" s="18">
        <f t="shared" si="6"/>
        <v>0.94022251237763499</v>
      </c>
      <c r="E22" s="18">
        <f t="shared" si="6"/>
        <v>0.87140356240911354</v>
      </c>
      <c r="F22" s="18">
        <f t="shared" si="6"/>
        <v>0.83839617127037935</v>
      </c>
      <c r="G22" s="18">
        <f t="shared" si="6"/>
        <v>0.76366690325523723</v>
      </c>
      <c r="H22" s="18">
        <f t="shared" si="6"/>
        <v>0.83020503260409029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</row>
    <row r="23" spans="1:28">
      <c r="A23" s="7"/>
      <c r="B23" s="7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/>
      <c r="P23" s="7"/>
      <c r="Q23" s="7"/>
      <c r="R23" s="7"/>
      <c r="S23" s="7"/>
    </row>
    <row r="26" spans="1:28">
      <c r="A26" s="4" t="s">
        <v>36</v>
      </c>
      <c r="C26" s="1">
        <f t="shared" ref="C26:O26" si="7">+C10+C11+C12+C19</f>
        <v>58831.363879263357</v>
      </c>
      <c r="D26" s="1">
        <f t="shared" si="7"/>
        <v>52192.113667413629</v>
      </c>
      <c r="E26" s="1">
        <f t="shared" si="7"/>
        <v>44707.246601104802</v>
      </c>
      <c r="F26" s="1">
        <f>+F10+F11+F12+F19</f>
        <v>42568.620350360899</v>
      </c>
      <c r="G26" s="1">
        <f>+G10+G11+G12+G19</f>
        <v>36479.499820232399</v>
      </c>
      <c r="H26" s="1">
        <f>+H10+H11+H12+H19</f>
        <v>38651.880699872898</v>
      </c>
      <c r="I26" s="1">
        <f>+I10+I11+I12+I19</f>
        <v>0</v>
      </c>
      <c r="J26" s="1">
        <f t="shared" si="7"/>
        <v>0</v>
      </c>
      <c r="K26" s="1">
        <f t="shared" si="7"/>
        <v>0</v>
      </c>
      <c r="L26" s="1">
        <f t="shared" si="7"/>
        <v>0</v>
      </c>
      <c r="M26" s="1">
        <f t="shared" si="7"/>
        <v>0</v>
      </c>
      <c r="N26" s="1">
        <f t="shared" si="7"/>
        <v>0</v>
      </c>
      <c r="O26" s="1">
        <f t="shared" si="7"/>
        <v>45571.787503041334</v>
      </c>
    </row>
    <row r="27" spans="1:28">
      <c r="A27" s="4"/>
    </row>
    <row r="28" spans="1:28">
      <c r="A28" s="4" t="s">
        <v>37</v>
      </c>
      <c r="C28" s="1">
        <f t="shared" ref="C28:O28" si="8">+C13+C14</f>
        <v>16656.519607543902</v>
      </c>
      <c r="D28" s="1">
        <f t="shared" si="8"/>
        <v>16905.225662231402</v>
      </c>
      <c r="E28" s="1">
        <f t="shared" si="8"/>
        <v>15957.5956420898</v>
      </c>
      <c r="F28" s="1">
        <f>+F13+F14</f>
        <v>14609.7063941956</v>
      </c>
      <c r="G28" s="1">
        <f>+G13+G14</f>
        <v>15317.173385620101</v>
      </c>
      <c r="H28" s="1">
        <f>+H13+H14</f>
        <v>19613.936843872099</v>
      </c>
      <c r="I28" s="1">
        <f>+I13+I14</f>
        <v>0</v>
      </c>
      <c r="J28" s="1">
        <f t="shared" si="8"/>
        <v>0</v>
      </c>
      <c r="K28" s="1">
        <f t="shared" si="8"/>
        <v>0</v>
      </c>
      <c r="L28" s="1">
        <f t="shared" si="8"/>
        <v>0</v>
      </c>
      <c r="M28" s="1">
        <f t="shared" si="8"/>
        <v>0</v>
      </c>
      <c r="N28" s="1">
        <f t="shared" si="8"/>
        <v>0</v>
      </c>
      <c r="O28" s="1">
        <f t="shared" si="8"/>
        <v>16510.026255925484</v>
      </c>
    </row>
    <row r="29" spans="1:28">
      <c r="A29" s="4"/>
    </row>
    <row r="30" spans="1:28">
      <c r="A30" s="4" t="s">
        <v>38</v>
      </c>
      <c r="C30" s="1">
        <f t="shared" ref="C30:O30" si="9">+C15+C16+C17+C18</f>
        <v>16637.114982604984</v>
      </c>
      <c r="D30" s="1">
        <f t="shared" si="9"/>
        <v>17520.658184051517</v>
      </c>
      <c r="E30" s="1">
        <f t="shared" si="9"/>
        <v>19613.209609985359</v>
      </c>
      <c r="F30" s="1">
        <f>+F15+F16+F17+F18</f>
        <v>20058.919250488278</v>
      </c>
      <c r="G30" s="1">
        <f>+G15+G16+G17+G18</f>
        <v>18556.139087677006</v>
      </c>
      <c r="H30" s="1">
        <f>+H15+H16+H17+H18</f>
        <v>18216.819814205166</v>
      </c>
      <c r="I30" s="1">
        <f>+I15+I16+I17+I18</f>
        <v>0</v>
      </c>
      <c r="J30" s="1">
        <f t="shared" si="9"/>
        <v>0</v>
      </c>
      <c r="K30" s="1">
        <f t="shared" si="9"/>
        <v>0</v>
      </c>
      <c r="L30" s="1">
        <f t="shared" si="9"/>
        <v>0</v>
      </c>
      <c r="M30" s="1">
        <f t="shared" si="9"/>
        <v>0</v>
      </c>
      <c r="N30" s="1">
        <f t="shared" si="9"/>
        <v>0</v>
      </c>
      <c r="O30" s="1">
        <f t="shared" si="9"/>
        <v>18433.810154835384</v>
      </c>
    </row>
    <row r="31" spans="1:28">
      <c r="Y31" s="29"/>
    </row>
    <row r="32" spans="1:28" s="17" customFormat="1">
      <c r="O32" s="30"/>
      <c r="Y32" s="31"/>
    </row>
    <row r="33" spans="1:25" s="17" customFormat="1">
      <c r="O33" s="30"/>
      <c r="Y33" s="31"/>
    </row>
    <row r="34" spans="1:25" s="17" customFormat="1">
      <c r="Y34" s="31"/>
    </row>
    <row r="35" spans="1:25" s="17" customFormat="1">
      <c r="O35" s="30"/>
      <c r="Y35" s="31"/>
    </row>
    <row r="36" spans="1:25" s="17" customFormat="1">
      <c r="O36" s="30"/>
      <c r="P36" s="21"/>
      <c r="Y36" s="31"/>
    </row>
    <row r="37" spans="1:25" s="17" customFormat="1">
      <c r="Y37" s="31"/>
    </row>
    <row r="38" spans="1:25" s="17" customFormat="1">
      <c r="Y38" s="31"/>
    </row>
    <row r="39" spans="1:25" s="17" customFormat="1">
      <c r="A39" s="38"/>
      <c r="Y39" s="31"/>
    </row>
    <row r="40" spans="1:25" s="17" customFormat="1">
      <c r="Y40" s="31"/>
    </row>
    <row r="41" spans="1:25" s="17" customFormat="1">
      <c r="Y41" s="31"/>
    </row>
    <row r="42" spans="1:25" s="17" customFormat="1">
      <c r="Y42" s="31"/>
    </row>
    <row r="43" spans="1:25" s="17" customFormat="1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Y43" s="31"/>
    </row>
    <row r="44" spans="1:25" s="17" customFormat="1">
      <c r="A44" s="38"/>
      <c r="C44" s="21"/>
      <c r="Y44" s="31"/>
    </row>
    <row r="45" spans="1:25" s="17" customFormat="1">
      <c r="Y45" s="31"/>
    </row>
    <row r="46" spans="1:25" s="17" customFormat="1">
      <c r="Y46" s="31"/>
    </row>
    <row r="47" spans="1:25" s="17" customFormat="1">
      <c r="Y47" s="31"/>
    </row>
    <row r="48" spans="1:25" s="17" customFormat="1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Y48" s="31"/>
    </row>
    <row r="49" spans="1:25" s="17" customFormat="1">
      <c r="Y49" s="31"/>
    </row>
    <row r="50" spans="1:25" s="17" customFormat="1">
      <c r="A50" s="38"/>
      <c r="C50" s="21"/>
      <c r="Y50" s="31"/>
    </row>
    <row r="51" spans="1:25" s="17" customFormat="1">
      <c r="Y51" s="31"/>
    </row>
    <row r="52" spans="1:25" s="17" customFormat="1">
      <c r="Y52" s="31"/>
    </row>
    <row r="53" spans="1:25" s="17" customFormat="1">
      <c r="Y53" s="31"/>
    </row>
    <row r="54" spans="1:25" s="17" customFormat="1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Y54" s="31"/>
    </row>
    <row r="55" spans="1:25" s="17" customFormat="1">
      <c r="Y55" s="31"/>
    </row>
    <row r="56" spans="1:25" s="17" customFormat="1">
      <c r="Y56" s="31"/>
    </row>
    <row r="57" spans="1:25" s="17" customFormat="1">
      <c r="Y57" s="33"/>
    </row>
    <row r="58" spans="1:25" s="17" customFormat="1">
      <c r="Y58" s="31"/>
    </row>
    <row r="59" spans="1:25" s="17" customFormat="1">
      <c r="Y59" s="31"/>
    </row>
    <row r="60" spans="1:25" s="17" customFormat="1">
      <c r="Y60" s="31"/>
    </row>
    <row r="61" spans="1:25" s="17" customFormat="1">
      <c r="Y61" s="34"/>
    </row>
    <row r="62" spans="1:25" s="17" customFormat="1">
      <c r="A62" s="38"/>
    </row>
    <row r="63" spans="1:25" s="17" customFormat="1"/>
    <row r="64" spans="1:25" s="17" customFormat="1"/>
    <row r="65" spans="1:15" s="17" customFormat="1"/>
    <row r="66" spans="1:15" s="17" customFormat="1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s="17" customFormat="1">
      <c r="A67" s="38"/>
      <c r="C67" s="21"/>
    </row>
    <row r="68" spans="1:15" s="17" customFormat="1"/>
    <row r="69" spans="1:15" s="17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5" s="17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5" s="17" customFormat="1">
      <c r="A71" s="7"/>
      <c r="B71" s="7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21"/>
    </row>
    <row r="72" spans="1:15" s="17" customFormat="1"/>
    <row r="73" spans="1:15" s="17" customFormat="1"/>
    <row r="74" spans="1:15" s="17" customFormat="1"/>
    <row r="75" spans="1:15" s="17" customFormat="1"/>
    <row r="76" spans="1:15" s="17" customFormat="1">
      <c r="M76" s="35"/>
      <c r="N76" s="36"/>
      <c r="O76" s="7"/>
    </row>
    <row r="77" spans="1:15" s="17" customFormat="1">
      <c r="M77" s="35"/>
      <c r="N77" s="36"/>
    </row>
    <row r="78" spans="1:15" s="17" customFormat="1">
      <c r="M78" s="35"/>
      <c r="N78" s="36"/>
    </row>
    <row r="79" spans="1:15" s="17" customFormat="1">
      <c r="M79" s="35"/>
      <c r="N79" s="36"/>
    </row>
    <row r="80" spans="1:15" s="17" customFormat="1">
      <c r="M80" s="35"/>
      <c r="N80" s="36"/>
    </row>
    <row r="81" spans="13:15" s="17" customFormat="1">
      <c r="M81" s="35"/>
      <c r="N81" s="36"/>
      <c r="O81" s="7"/>
    </row>
    <row r="82" spans="13:15" s="17" customFormat="1">
      <c r="M82" s="35"/>
      <c r="N82" s="36"/>
      <c r="O82" s="7"/>
    </row>
    <row r="83" spans="13:15" s="17" customFormat="1">
      <c r="M83" s="35"/>
      <c r="N83" s="36"/>
      <c r="O83" s="7"/>
    </row>
    <row r="84" spans="13:15" s="17" customFormat="1">
      <c r="M84" s="35"/>
      <c r="N84" s="36"/>
      <c r="O84" s="7"/>
    </row>
    <row r="85" spans="13:15" s="17" customFormat="1">
      <c r="M85" s="35"/>
      <c r="N85" s="36"/>
      <c r="O85" s="7"/>
    </row>
    <row r="86" spans="13:15" s="17" customFormat="1">
      <c r="N86" s="37"/>
      <c r="O86" s="7"/>
    </row>
    <row r="87" spans="13:15" s="17" customFormat="1"/>
    <row r="88" spans="13:15" s="17" customFormat="1"/>
    <row r="89" spans="13:15" s="17" customFormat="1"/>
    <row r="90" spans="13:15" s="17" customFormat="1"/>
    <row r="91" spans="13:15" s="17" customFormat="1"/>
    <row r="92" spans="13:15" s="17" customFormat="1"/>
    <row r="93" spans="13:15" s="17" customFormat="1"/>
    <row r="94" spans="13:15" s="17" customFormat="1"/>
    <row r="95" spans="13:15" s="17" customFormat="1"/>
    <row r="96" spans="13:15" s="17" customFormat="1"/>
    <row r="97" s="17" customFormat="1"/>
    <row r="98" s="17" customFormat="1"/>
    <row r="99" s="17" customFormat="1"/>
    <row r="100" s="17" customFormat="1"/>
    <row r="101" s="17" customFormat="1"/>
    <row r="102" s="17" customFormat="1"/>
    <row r="103" s="17" customFormat="1"/>
    <row r="104" s="17" customFormat="1"/>
    <row r="105" s="17" customFormat="1"/>
    <row r="106" s="17" customFormat="1"/>
    <row r="107" s="17" customFormat="1"/>
    <row r="108" s="17" customFormat="1"/>
    <row r="109" s="17" customFormat="1"/>
    <row r="110" s="17" customFormat="1"/>
    <row r="111" s="17" customFormat="1"/>
    <row r="112" s="17" customFormat="1"/>
    <row r="113" s="17" customFormat="1"/>
    <row r="114" s="17" customFormat="1"/>
    <row r="115" s="17" customFormat="1"/>
    <row r="116" s="17" customFormat="1"/>
    <row r="117" s="17" customFormat="1"/>
    <row r="118" s="17" customFormat="1"/>
    <row r="119" s="17" customFormat="1"/>
    <row r="120" s="17" customFormat="1"/>
    <row r="121" s="17" customFormat="1"/>
    <row r="122" s="17" customFormat="1"/>
    <row r="123" s="17" customFormat="1"/>
    <row r="124" s="17" customFormat="1"/>
    <row r="125" s="17" customFormat="1"/>
    <row r="126" s="17" customFormat="1"/>
    <row r="127" s="17" customFormat="1"/>
    <row r="128" s="17" customFormat="1"/>
    <row r="129" s="17" customFormat="1"/>
    <row r="130" s="17" customFormat="1"/>
    <row r="131" s="17" customFormat="1"/>
    <row r="132" s="17" customFormat="1"/>
    <row r="133" s="17" customFormat="1"/>
    <row r="134" s="17" customFormat="1"/>
    <row r="135" s="17" customFormat="1"/>
    <row r="136" s="17" customFormat="1"/>
    <row r="137" s="17" customFormat="1"/>
    <row r="138" s="17" customFormat="1"/>
    <row r="139" s="17" customFormat="1"/>
    <row r="140" s="17" customFormat="1"/>
    <row r="141" s="17" customFormat="1"/>
    <row r="142" s="17" customFormat="1"/>
    <row r="143" s="17" customFormat="1"/>
    <row r="144" s="17" customFormat="1"/>
    <row r="145" s="17" customFormat="1"/>
    <row r="146" s="17" customFormat="1"/>
    <row r="147" s="17" customFormat="1"/>
    <row r="148" s="17" customFormat="1"/>
    <row r="149" s="17" customFormat="1"/>
    <row r="150" s="17" customFormat="1"/>
    <row r="151" s="17" customFormat="1"/>
    <row r="152" s="17" customFormat="1"/>
    <row r="153" s="17" customFormat="1"/>
    <row r="154" s="17" customFormat="1"/>
    <row r="155" s="17" customFormat="1"/>
    <row r="156" s="17" customFormat="1"/>
    <row r="157" s="17" customFormat="1"/>
    <row r="158" s="17" customFormat="1"/>
    <row r="159" s="17" customFormat="1"/>
    <row r="160" s="17" customFormat="1"/>
    <row r="161" s="17" customFormat="1"/>
    <row r="162" s="17" customFormat="1"/>
    <row r="163" s="17" customFormat="1"/>
    <row r="164" s="17" customFormat="1"/>
    <row r="165" s="17" customFormat="1"/>
    <row r="166" s="17" customFormat="1"/>
    <row r="167" s="17" customFormat="1"/>
    <row r="168" s="17" customFormat="1"/>
    <row r="169" s="17" customFormat="1"/>
    <row r="170" s="17" customFormat="1"/>
    <row r="171" s="17" customFormat="1"/>
    <row r="172" s="17" customFormat="1"/>
    <row r="173" s="17" customFormat="1"/>
    <row r="174" s="17" customFormat="1"/>
    <row r="175" s="17" customFormat="1"/>
    <row r="176" s="17" customFormat="1"/>
    <row r="177" spans="1:26" s="17" customFormat="1"/>
    <row r="178" spans="1:26" s="17" customFormat="1"/>
    <row r="179" spans="1:26" s="17" customFormat="1"/>
    <row r="180" spans="1:26" s="17" customFormat="1"/>
    <row r="181" spans="1:26" s="17" customFormat="1"/>
    <row r="182" spans="1:26" s="17" customFormat="1"/>
    <row r="183" spans="1:26" s="17" customFormat="1"/>
    <row r="184" spans="1:26" s="17" customFormat="1"/>
    <row r="185" spans="1:26" s="17" customFormat="1"/>
    <row r="186" spans="1:26" s="17" customFormat="1"/>
    <row r="187" spans="1:26" s="17" customFormat="1"/>
    <row r="188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</sheetData>
  <mergeCells count="1">
    <mergeCell ref="U5:X5"/>
  </mergeCells>
  <pageMargins left="0.75" right="0.75" top="1" bottom="1" header="0.5" footer="0.5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SOP_2013</vt:lpstr>
      <vt:lpstr>Total_2013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amcneally</dc:creator>
  <cp:lastModifiedBy>amcneally</cp:lastModifiedBy>
  <dcterms:created xsi:type="dcterms:W3CDTF">2013-09-27T16:09:54Z</dcterms:created>
  <dcterms:modified xsi:type="dcterms:W3CDTF">2013-09-27T16:11:55Z</dcterms:modified>
</cp:coreProperties>
</file>