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075" windowHeight="9015"/>
  </bookViews>
  <sheets>
    <sheet name="SOP_2012" sheetId="1" r:id="rId1"/>
    <sheet name="Total_2012" sheetId="2" r:id="rId2"/>
  </sheets>
  <calcPr calcId="125725"/>
</workbook>
</file>

<file path=xl/calcChain.xml><?xml version="1.0" encoding="utf-8"?>
<calcChain xmlns="http://schemas.openxmlformats.org/spreadsheetml/2006/main">
  <c r="N53" i="2"/>
  <c r="M53"/>
  <c r="L53"/>
  <c r="K53"/>
  <c r="J53"/>
  <c r="I53"/>
  <c r="H53"/>
  <c r="G53"/>
  <c r="F53"/>
  <c r="E53"/>
  <c r="D53"/>
  <c r="C53"/>
  <c r="N30"/>
  <c r="M30"/>
  <c r="L30"/>
  <c r="K30"/>
  <c r="J30"/>
  <c r="I30"/>
  <c r="H30"/>
  <c r="G30"/>
  <c r="F30"/>
  <c r="E30"/>
  <c r="D30"/>
  <c r="C30"/>
  <c r="N28"/>
  <c r="M28"/>
  <c r="L28"/>
  <c r="K28"/>
  <c r="J28"/>
  <c r="I28"/>
  <c r="H28"/>
  <c r="G28"/>
  <c r="F28"/>
  <c r="E28"/>
  <c r="D28"/>
  <c r="C28"/>
  <c r="N26"/>
  <c r="M26"/>
  <c r="L26"/>
  <c r="K26"/>
  <c r="J26"/>
  <c r="I26"/>
  <c r="H26"/>
  <c r="G26"/>
  <c r="F26"/>
  <c r="E26"/>
  <c r="D26"/>
  <c r="C26"/>
  <c r="N21"/>
  <c r="N22" s="1"/>
  <c r="M21"/>
  <c r="M22" s="1"/>
  <c r="L21"/>
  <c r="L22" s="1"/>
  <c r="K21"/>
  <c r="K22" s="1"/>
  <c r="J21"/>
  <c r="J22" s="1"/>
  <c r="I21"/>
  <c r="I22" s="1"/>
  <c r="H21"/>
  <c r="H22" s="1"/>
  <c r="G21"/>
  <c r="G22" s="1"/>
  <c r="F21"/>
  <c r="F22" s="1"/>
  <c r="E21"/>
  <c r="E22" s="1"/>
  <c r="D21"/>
  <c r="D22" s="1"/>
  <c r="C21"/>
  <c r="C22" s="1"/>
  <c r="O19"/>
  <c r="O18"/>
  <c r="O17"/>
  <c r="O16"/>
  <c r="O15"/>
  <c r="O30" s="1"/>
  <c r="O14"/>
  <c r="O13"/>
  <c r="O12"/>
  <c r="R12" s="1"/>
  <c r="O11"/>
  <c r="O10"/>
  <c r="O26" s="1"/>
  <c r="E6"/>
  <c r="F6" s="1"/>
  <c r="G6" s="1"/>
  <c r="H6" s="1"/>
  <c r="I6" s="1"/>
  <c r="J6" s="1"/>
  <c r="K6" s="1"/>
  <c r="L6" s="1"/>
  <c r="M6" s="1"/>
  <c r="N6" s="1"/>
  <c r="O6" s="1"/>
  <c r="D6"/>
  <c r="N30" i="1"/>
  <c r="M30"/>
  <c r="L30"/>
  <c r="K30"/>
  <c r="J30"/>
  <c r="I30"/>
  <c r="H30"/>
  <c r="G30"/>
  <c r="F30"/>
  <c r="E30"/>
  <c r="D30"/>
  <c r="C30"/>
  <c r="N28"/>
  <c r="M28"/>
  <c r="L28"/>
  <c r="K28"/>
  <c r="J28"/>
  <c r="I28"/>
  <c r="H28"/>
  <c r="G28"/>
  <c r="F28"/>
  <c r="E28"/>
  <c r="D28"/>
  <c r="C28"/>
  <c r="N26"/>
  <c r="M26"/>
  <c r="L26"/>
  <c r="K26"/>
  <c r="J26"/>
  <c r="I26"/>
  <c r="H26"/>
  <c r="G26"/>
  <c r="F26"/>
  <c r="E26"/>
  <c r="D26"/>
  <c r="C26"/>
  <c r="N21"/>
  <c r="M21"/>
  <c r="L21"/>
  <c r="K21"/>
  <c r="J21"/>
  <c r="I21"/>
  <c r="H21"/>
  <c r="G21"/>
  <c r="F21"/>
  <c r="E21"/>
  <c r="D21"/>
  <c r="D22" s="1"/>
  <c r="C21"/>
  <c r="O19"/>
  <c r="R19" s="1"/>
  <c r="O18"/>
  <c r="R18" s="1"/>
  <c r="O17"/>
  <c r="R17" s="1"/>
  <c r="O16"/>
  <c r="R16" s="1"/>
  <c r="O15"/>
  <c r="O30" s="1"/>
  <c r="O14"/>
  <c r="R14" s="1"/>
  <c r="O13"/>
  <c r="O28" s="1"/>
  <c r="O12"/>
  <c r="R12" s="1"/>
  <c r="O11"/>
  <c r="R11" s="1"/>
  <c r="O10"/>
  <c r="D6"/>
  <c r="E6" s="1"/>
  <c r="F6" s="1"/>
  <c r="G6" s="1"/>
  <c r="H6" s="1"/>
  <c r="I6" s="1"/>
  <c r="J6" s="1"/>
  <c r="K6" s="1"/>
  <c r="L6" s="1"/>
  <c r="M6" s="1"/>
  <c r="N6" s="1"/>
  <c r="O6" s="1"/>
  <c r="R6" s="1"/>
  <c r="F22" l="1"/>
  <c r="H22"/>
  <c r="J22"/>
  <c r="L22"/>
  <c r="N22"/>
  <c r="O26"/>
  <c r="C22"/>
  <c r="E22"/>
  <c r="G22"/>
  <c r="I22"/>
  <c r="K22"/>
  <c r="M22"/>
  <c r="D54" i="2"/>
  <c r="F54"/>
  <c r="H54"/>
  <c r="J54"/>
  <c r="L54"/>
  <c r="N54"/>
  <c r="C54"/>
  <c r="E54"/>
  <c r="G54"/>
  <c r="I54"/>
  <c r="K54"/>
  <c r="M54"/>
  <c r="R11"/>
  <c r="R13"/>
  <c r="R14"/>
  <c r="R15"/>
  <c r="R16"/>
  <c r="R17"/>
  <c r="R18"/>
  <c r="R19"/>
  <c r="O28"/>
  <c r="R10" i="1"/>
  <c r="R13"/>
  <c r="R15"/>
  <c r="O21"/>
  <c r="R10" i="2"/>
  <c r="O21"/>
  <c r="P12" l="1"/>
  <c r="P10"/>
  <c r="P19" i="1"/>
  <c r="P18"/>
  <c r="P17"/>
  <c r="P16"/>
  <c r="P15"/>
  <c r="P14"/>
  <c r="P13"/>
  <c r="P12"/>
  <c r="P11"/>
  <c r="P10"/>
  <c r="P21" s="1"/>
  <c r="S16" i="2"/>
  <c r="O54"/>
  <c r="P18"/>
  <c r="P16"/>
  <c r="P13"/>
  <c r="P26" i="1"/>
  <c r="P11" i="2"/>
  <c r="P30" i="1"/>
  <c r="P15" i="2"/>
  <c r="S13" i="1"/>
  <c r="S17" i="2"/>
  <c r="S13"/>
  <c r="P19"/>
  <c r="P17"/>
  <c r="P14"/>
  <c r="P28" i="1"/>
  <c r="R21" i="2"/>
  <c r="S12" s="1"/>
  <c r="S10"/>
  <c r="R21" i="1"/>
  <c r="S10"/>
  <c r="S18" i="2"/>
  <c r="S14"/>
  <c r="S12" i="1" l="1"/>
  <c r="S17"/>
  <c r="S14"/>
  <c r="S18"/>
  <c r="S11"/>
  <c r="S19"/>
  <c r="S16"/>
  <c r="S15" i="2"/>
  <c r="S19"/>
  <c r="S11"/>
  <c r="S21" s="1"/>
  <c r="S15" i="1"/>
  <c r="S21"/>
  <c r="P21" i="2"/>
</calcChain>
</file>

<file path=xl/sharedStrings.xml><?xml version="1.0" encoding="utf-8"?>
<sst xmlns="http://schemas.openxmlformats.org/spreadsheetml/2006/main" count="132" uniqueCount="45">
  <si>
    <t>Maine Public Service Company</t>
  </si>
  <si>
    <t>TY2012 Monthly Coincident Peaks</t>
  </si>
  <si>
    <t>SOP CPs - kW</t>
  </si>
  <si>
    <t>FERC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</si>
  <si>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</si>
  <si>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</si>
  <si>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</si>
  <si>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</si>
  <si>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</si>
  <si>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</si>
  <si>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</si>
  <si>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</si>
  <si>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</si>
  <si>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</si>
  <si>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</si>
  <si>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</si>
  <si>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</si>
  <si>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excludes</t>
  </si>
  <si>
    <t>Average</t>
  </si>
  <si>
    <t>D2</t>
  </si>
  <si>
    <t>Rate</t>
  </si>
  <si>
    <t>HOUR 17</t>
  </si>
  <si>
    <t>HOUR 9</t>
  </si>
  <si>
    <t>HOUR 11</t>
  </si>
  <si>
    <t>HOUR 14</t>
  </si>
  <si>
    <t xml:space="preserve">HOUR 11 </t>
  </si>
  <si>
    <t>A</t>
  </si>
  <si>
    <t>C</t>
  </si>
  <si>
    <t>D</t>
  </si>
  <si>
    <t>ES</t>
  </si>
  <si>
    <t>EP</t>
  </si>
  <si>
    <t>EST</t>
  </si>
  <si>
    <t>EPT</t>
  </si>
  <si>
    <t>ST</t>
  </si>
  <si>
    <t>HT</t>
  </si>
  <si>
    <t>SL_T</t>
  </si>
  <si>
    <t>Total</t>
  </si>
  <si>
    <t>Small</t>
  </si>
  <si>
    <t>Medium</t>
  </si>
  <si>
    <t>Large</t>
  </si>
  <si>
    <t>Total CPs - kW</t>
  </si>
  <si>
    <t>kWh</t>
  </si>
  <si>
    <t>C+D</t>
  </si>
  <si>
    <t>ES+EP</t>
  </si>
  <si>
    <t>kW</t>
  </si>
</sst>
</file>

<file path=xl/styles.xml><?xml version="1.0" encoding="utf-8"?>
<styleSheet xmlns="http://schemas.openxmlformats.org/spreadsheetml/2006/main">
  <numFmts count="1">
    <numFmt numFmtId="164" formatCode="#,##0.000000"/>
  </numFmts>
  <fonts count="7">
    <font>
      <sz val="10"/>
      <color indexed="8"/>
      <name val="MS Sans Serif"/>
    </font>
    <font>
      <b/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name val="Arial MT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0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left"/>
    </xf>
    <xf numFmtId="1" fontId="0" fillId="2" borderId="0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right" wrapText="1"/>
    </xf>
    <xf numFmtId="3" fontId="0" fillId="4" borderId="0" xfId="0" applyNumberFormat="1" applyFill="1" applyBorder="1" applyAlignment="1">
      <alignment horizontal="center"/>
    </xf>
    <xf numFmtId="10" fontId="0" fillId="4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0" fontId="0" fillId="2" borderId="0" xfId="0" applyNumberFormat="1" applyFill="1" applyBorder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/>
    <xf numFmtId="3" fontId="0" fillId="0" borderId="0" xfId="0" applyNumberFormat="1" applyFill="1" applyBorder="1" applyAlignment="1">
      <alignment horizontal="left"/>
    </xf>
    <xf numFmtId="1" fontId="0" fillId="5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10" fontId="0" fillId="5" borderId="0" xfId="0" applyNumberFormat="1" applyFill="1" applyAlignment="1">
      <alignment horizontal="center"/>
    </xf>
    <xf numFmtId="3" fontId="0" fillId="5" borderId="0" xfId="0" applyNumberFormat="1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3" fontId="5" fillId="0" borderId="0" xfId="0" applyNumberFormat="1" applyFont="1" applyFill="1" applyAlignment="1"/>
    <xf numFmtId="0" fontId="6" fillId="0" borderId="0" xfId="0" applyNumberFormat="1" applyFont="1" applyFill="1" applyAlignment="1">
      <alignment horizontal="left" wrapText="1"/>
    </xf>
    <xf numFmtId="0" fontId="2" fillId="0" borderId="2" xfId="0" applyFont="1" applyFill="1" applyBorder="1" applyAlignment="1">
      <alignment wrapText="1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1"/>
  <sheetViews>
    <sheetView tabSelected="1" topLeftCell="F1" workbookViewId="0">
      <selection activeCell="F1" sqref="F1"/>
    </sheetView>
  </sheetViews>
  <sheetFormatPr defaultColWidth="9.140625" defaultRowHeight="12.75"/>
  <cols>
    <col min="1" max="1" width="7.28515625" style="1" customWidth="1"/>
    <col min="2" max="2" width="2.28515625" style="1" customWidth="1"/>
    <col min="3" max="3" width="14" style="1" customWidth="1"/>
    <col min="4" max="4" width="13" style="1" customWidth="1"/>
    <col min="5" max="14" width="14" style="1" customWidth="1"/>
    <col min="15" max="15" width="8.85546875" style="1" customWidth="1"/>
    <col min="16" max="16" width="8.140625" style="1" customWidth="1"/>
    <col min="17" max="17" width="5.42578125" style="1" customWidth="1"/>
    <col min="18" max="16384" width="9.140625" style="1"/>
  </cols>
  <sheetData>
    <row r="1" spans="1:21" ht="12" customHeight="1"/>
    <row r="2" spans="1:2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2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</row>
    <row r="4" spans="1:2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</row>
    <row r="5" spans="1:21">
      <c r="U5" s="4"/>
    </row>
    <row r="6" spans="1:21">
      <c r="C6" s="5">
        <v>2012</v>
      </c>
      <c r="D6" s="5">
        <f>C6</f>
        <v>2012</v>
      </c>
      <c r="E6" s="5">
        <f t="shared" ref="E6:O6" si="0">D6</f>
        <v>2012</v>
      </c>
      <c r="F6" s="5">
        <f t="shared" si="0"/>
        <v>2012</v>
      </c>
      <c r="G6" s="5">
        <f t="shared" si="0"/>
        <v>2012</v>
      </c>
      <c r="H6" s="5">
        <f t="shared" si="0"/>
        <v>2012</v>
      </c>
      <c r="I6" s="5">
        <f t="shared" si="0"/>
        <v>2012</v>
      </c>
      <c r="J6" s="5">
        <f t="shared" si="0"/>
        <v>2012</v>
      </c>
      <c r="K6" s="5">
        <f t="shared" si="0"/>
        <v>2012</v>
      </c>
      <c r="L6" s="5">
        <f t="shared" si="0"/>
        <v>2012</v>
      </c>
      <c r="M6" s="5">
        <f t="shared" si="0"/>
        <v>2012</v>
      </c>
      <c r="N6" s="5">
        <f t="shared" si="0"/>
        <v>2012</v>
      </c>
      <c r="O6" s="5">
        <f t="shared" si="0"/>
        <v>2012</v>
      </c>
      <c r="P6" s="6"/>
      <c r="Q6" s="7"/>
      <c r="R6" s="5">
        <f>O6</f>
        <v>2012</v>
      </c>
      <c r="S6" s="6" t="s">
        <v>3</v>
      </c>
    </row>
    <row r="7" spans="1:21"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  <c r="P7" s="6"/>
      <c r="Q7" s="7"/>
      <c r="R7" s="6" t="s">
        <v>16</v>
      </c>
      <c r="S7" s="6" t="s">
        <v>17</v>
      </c>
    </row>
    <row r="8" spans="1:21">
      <c r="C8" s="6">
        <v>16</v>
      </c>
      <c r="D8" s="6">
        <v>14</v>
      </c>
      <c r="E8" s="6">
        <v>7</v>
      </c>
      <c r="F8" s="6">
        <v>3</v>
      </c>
      <c r="G8" s="6">
        <v>14</v>
      </c>
      <c r="H8" s="6">
        <v>20</v>
      </c>
      <c r="I8" s="6">
        <v>31</v>
      </c>
      <c r="J8" s="6">
        <v>6</v>
      </c>
      <c r="K8" s="6">
        <v>5</v>
      </c>
      <c r="L8" s="6">
        <v>15</v>
      </c>
      <c r="M8" s="6">
        <v>27</v>
      </c>
      <c r="N8" s="6">
        <v>17</v>
      </c>
      <c r="O8" s="6" t="s">
        <v>18</v>
      </c>
      <c r="P8" s="6"/>
      <c r="Q8" s="7"/>
      <c r="R8" s="6" t="s">
        <v>18</v>
      </c>
      <c r="S8" s="6" t="s">
        <v>19</v>
      </c>
    </row>
    <row r="9" spans="1:21" ht="13.5" customHeight="1">
      <c r="A9" s="8" t="s">
        <v>20</v>
      </c>
      <c r="C9" s="9" t="s">
        <v>21</v>
      </c>
      <c r="D9" s="9" t="s">
        <v>22</v>
      </c>
      <c r="E9" s="10" t="s">
        <v>23</v>
      </c>
      <c r="F9" s="10" t="s">
        <v>23</v>
      </c>
      <c r="G9" s="10" t="s">
        <v>23</v>
      </c>
      <c r="H9" s="10" t="s">
        <v>23</v>
      </c>
      <c r="I9" s="11" t="s">
        <v>24</v>
      </c>
      <c r="J9" s="11" t="s">
        <v>23</v>
      </c>
      <c r="K9" s="10" t="s">
        <v>25</v>
      </c>
      <c r="L9" s="10" t="s">
        <v>23</v>
      </c>
      <c r="M9" s="10" t="s">
        <v>21</v>
      </c>
      <c r="N9" s="10" t="s">
        <v>21</v>
      </c>
      <c r="O9" s="6"/>
      <c r="P9" s="6"/>
      <c r="Q9" s="7"/>
      <c r="R9" s="6"/>
      <c r="S9" s="6"/>
    </row>
    <row r="10" spans="1:21" ht="13.5" customHeight="1">
      <c r="A10" s="12" t="s">
        <v>26</v>
      </c>
      <c r="C10" s="13">
        <v>31067.9296875</v>
      </c>
      <c r="D10" s="13">
        <v>26668.638671875</v>
      </c>
      <c r="E10" s="13">
        <v>27486.35546875</v>
      </c>
      <c r="F10" s="13">
        <v>25322.546875</v>
      </c>
      <c r="G10" s="13">
        <v>24398.35546875</v>
      </c>
      <c r="H10" s="13">
        <v>24236.177734375</v>
      </c>
      <c r="I10" s="13">
        <v>24841.474609375</v>
      </c>
      <c r="J10" s="13">
        <v>25874.015625</v>
      </c>
      <c r="K10" s="13">
        <v>22128.759765625</v>
      </c>
      <c r="L10" s="13">
        <v>23250.267578125</v>
      </c>
      <c r="M10" s="13">
        <v>28861.115234375</v>
      </c>
      <c r="N10" s="13">
        <v>34143.2109375</v>
      </c>
      <c r="O10" s="14">
        <f t="shared" ref="O10:O19" si="1">+AVERAGE(C10:N10)</f>
        <v>26523.2373046875</v>
      </c>
      <c r="P10" s="15">
        <f t="shared" ref="P10:P19" si="2">+O10/$O$21</f>
        <v>0.48989106050807774</v>
      </c>
      <c r="Q10" s="16" t="s">
        <v>26</v>
      </c>
      <c r="R10" s="6">
        <f>+O10</f>
        <v>26523.2373046875</v>
      </c>
      <c r="S10" s="15">
        <f t="shared" ref="S10:S19" si="3">+R10/$R$21</f>
        <v>0.48989106050807774</v>
      </c>
    </row>
    <row r="11" spans="1:21" ht="13.5" customHeight="1">
      <c r="A11" s="12" t="s">
        <v>27</v>
      </c>
      <c r="C11" s="13">
        <v>18575.947906805282</v>
      </c>
      <c r="D11" s="13">
        <v>15412.458750800623</v>
      </c>
      <c r="E11" s="13">
        <v>14036.839354699954</v>
      </c>
      <c r="F11" s="13">
        <v>13233.395074340324</v>
      </c>
      <c r="G11" s="13">
        <v>11861.904580962335</v>
      </c>
      <c r="H11" s="13">
        <v>13406.159747009453</v>
      </c>
      <c r="I11" s="13">
        <v>14959.830853655474</v>
      </c>
      <c r="J11" s="13">
        <v>15892.050265103499</v>
      </c>
      <c r="K11" s="13">
        <v>13048.887669405569</v>
      </c>
      <c r="L11" s="13">
        <v>16368.142857349483</v>
      </c>
      <c r="M11" s="13">
        <v>18941.200748556588</v>
      </c>
      <c r="N11" s="13">
        <v>17975.622728221682</v>
      </c>
      <c r="O11" s="14">
        <f t="shared" si="1"/>
        <v>15309.370044742522</v>
      </c>
      <c r="P11" s="15">
        <f t="shared" si="2"/>
        <v>0.28276802868268408</v>
      </c>
      <c r="Q11" s="16" t="s">
        <v>27</v>
      </c>
      <c r="R11" s="6">
        <f>+O11</f>
        <v>15309.370044742522</v>
      </c>
      <c r="S11" s="15">
        <f t="shared" si="3"/>
        <v>0.28276802868268408</v>
      </c>
    </row>
    <row r="12" spans="1:21" ht="13.5" customHeight="1">
      <c r="A12" s="12" t="s">
        <v>28</v>
      </c>
      <c r="C12" s="13">
        <v>449.14497582791557</v>
      </c>
      <c r="D12" s="13">
        <v>408.65431873367703</v>
      </c>
      <c r="E12" s="13">
        <v>387.01305037134603</v>
      </c>
      <c r="F12" s="13">
        <v>384.99221756797613</v>
      </c>
      <c r="G12" s="13">
        <v>373.18708239826412</v>
      </c>
      <c r="H12" s="13">
        <v>450.98490631084621</v>
      </c>
      <c r="I12" s="13">
        <v>422.72209815722692</v>
      </c>
      <c r="J12" s="13">
        <v>470.82430765040226</v>
      </c>
      <c r="K12" s="13">
        <v>364.61145893613167</v>
      </c>
      <c r="L12" s="13">
        <v>459.81570264041841</v>
      </c>
      <c r="M12" s="13">
        <v>459.76147926481224</v>
      </c>
      <c r="N12" s="13">
        <v>438.83890832161831</v>
      </c>
      <c r="O12" s="14">
        <f t="shared" si="1"/>
        <v>422.54587551505284</v>
      </c>
      <c r="P12" s="15">
        <f t="shared" si="2"/>
        <v>7.8045317278369964E-3</v>
      </c>
      <c r="Q12" s="16" t="s">
        <v>28</v>
      </c>
      <c r="R12" s="6">
        <f>+O12</f>
        <v>422.54587551505284</v>
      </c>
      <c r="S12" s="15">
        <f t="shared" si="3"/>
        <v>7.8045317278369964E-3</v>
      </c>
    </row>
    <row r="13" spans="1:21" ht="13.5" customHeight="1">
      <c r="A13" s="12" t="s">
        <v>29</v>
      </c>
      <c r="C13" s="13">
        <v>8130.6380808734712</v>
      </c>
      <c r="D13" s="13">
        <v>10230.075655723229</v>
      </c>
      <c r="E13" s="13">
        <v>9196.6248900237588</v>
      </c>
      <c r="F13" s="13">
        <v>7380.4482427745479</v>
      </c>
      <c r="G13" s="13">
        <v>7721.4578626020129</v>
      </c>
      <c r="H13" s="13">
        <v>8384.0360203644741</v>
      </c>
      <c r="I13" s="13">
        <v>10225.566888163927</v>
      </c>
      <c r="J13" s="13">
        <v>8579.8369676434886</v>
      </c>
      <c r="K13" s="13">
        <v>7868.0149420948919</v>
      </c>
      <c r="L13" s="13">
        <v>7648.0823451610277</v>
      </c>
      <c r="M13" s="13">
        <v>7861.6113149945604</v>
      </c>
      <c r="N13" s="13">
        <v>8278.8448408614622</v>
      </c>
      <c r="O13" s="14">
        <f t="shared" si="1"/>
        <v>8458.7698376067383</v>
      </c>
      <c r="P13" s="15">
        <f t="shared" si="2"/>
        <v>0.15623566907522826</v>
      </c>
      <c r="Q13" s="16" t="s">
        <v>29</v>
      </c>
      <c r="R13" s="6">
        <f t="shared" ref="R13:R19" si="4">+O13</f>
        <v>8458.7698376067383</v>
      </c>
      <c r="S13" s="15">
        <f t="shared" si="3"/>
        <v>0.15623566907522826</v>
      </c>
    </row>
    <row r="14" spans="1:21" ht="13.5" customHeight="1">
      <c r="A14" s="12" t="s">
        <v>30</v>
      </c>
      <c r="C14" s="13">
        <v>1425.9654957866883</v>
      </c>
      <c r="D14" s="13">
        <v>1875.1153537982716</v>
      </c>
      <c r="E14" s="13">
        <v>1646.1237061676422</v>
      </c>
      <c r="F14" s="13">
        <v>1319.617736229362</v>
      </c>
      <c r="G14" s="13">
        <v>1528.9275438921281</v>
      </c>
      <c r="H14" s="13">
        <v>1359.0537470915758</v>
      </c>
      <c r="I14" s="13">
        <v>1737.2514254346718</v>
      </c>
      <c r="J14" s="13">
        <v>1565.2542493975111</v>
      </c>
      <c r="K14" s="13">
        <v>1385.2017021922172</v>
      </c>
      <c r="L14" s="13">
        <v>1473.9137638477625</v>
      </c>
      <c r="M14" s="13">
        <v>1763.4170968706708</v>
      </c>
      <c r="N14" s="13">
        <v>1477.4973527420564</v>
      </c>
      <c r="O14" s="14">
        <f t="shared" si="1"/>
        <v>1546.4449311208793</v>
      </c>
      <c r="P14" s="15">
        <f t="shared" si="2"/>
        <v>2.8563238288798878E-2</v>
      </c>
      <c r="Q14" s="7" t="s">
        <v>30</v>
      </c>
      <c r="R14" s="6">
        <f t="shared" si="4"/>
        <v>1546.4449311208793</v>
      </c>
      <c r="S14" s="15">
        <f t="shared" si="3"/>
        <v>2.8563238288798878E-2</v>
      </c>
    </row>
    <row r="15" spans="1:21" ht="13.5" customHeight="1">
      <c r="A15" s="12" t="s">
        <v>31</v>
      </c>
      <c r="B15" s="12"/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4">
        <f t="shared" si="1"/>
        <v>0</v>
      </c>
      <c r="P15" s="15">
        <f t="shared" si="2"/>
        <v>0</v>
      </c>
      <c r="Q15" s="12" t="s">
        <v>31</v>
      </c>
      <c r="R15" s="6">
        <f t="shared" si="4"/>
        <v>0</v>
      </c>
      <c r="S15" s="15">
        <f t="shared" si="3"/>
        <v>0</v>
      </c>
    </row>
    <row r="16" spans="1:21" ht="13.5" customHeight="1">
      <c r="A16" s="12" t="s">
        <v>32</v>
      </c>
      <c r="B16" s="12"/>
      <c r="C16" s="13">
        <v>898.289150238037</v>
      </c>
      <c r="D16" s="13">
        <v>1172.31298828125</v>
      </c>
      <c r="E16" s="13">
        <v>1409.37927246094</v>
      </c>
      <c r="F16" s="13">
        <v>1378.87292480469</v>
      </c>
      <c r="G16" s="13">
        <v>1014.5682220459</v>
      </c>
      <c r="H16" s="13">
        <v>964.38013839721702</v>
      </c>
      <c r="I16" s="13">
        <v>1008.08039855957</v>
      </c>
      <c r="J16" s="13">
        <v>973.98959350585903</v>
      </c>
      <c r="K16" s="13">
        <v>957.898593902588</v>
      </c>
      <c r="L16" s="13">
        <v>1364.43994140625</v>
      </c>
      <c r="M16" s="13">
        <v>869.970058441162</v>
      </c>
      <c r="N16" s="13">
        <v>821.36346244812</v>
      </c>
      <c r="O16" s="14">
        <f t="shared" si="1"/>
        <v>1069.4620620409653</v>
      </c>
      <c r="P16" s="15">
        <f t="shared" si="2"/>
        <v>1.9753241194799806E-2</v>
      </c>
      <c r="Q16" s="12" t="s">
        <v>32</v>
      </c>
      <c r="R16" s="6">
        <f t="shared" si="4"/>
        <v>1069.4620620409653</v>
      </c>
      <c r="S16" s="15">
        <f t="shared" si="3"/>
        <v>1.9753241194799806E-2</v>
      </c>
    </row>
    <row r="17" spans="1:19" ht="13.5" customHeight="1">
      <c r="A17" s="12" t="s">
        <v>33</v>
      </c>
      <c r="C17" s="13">
        <v>137.09940719604501</v>
      </c>
      <c r="D17" s="13">
        <v>177.00509643554699</v>
      </c>
      <c r="E17" s="13">
        <v>191.42397308349601</v>
      </c>
      <c r="F17" s="13">
        <v>103.930339813232</v>
      </c>
      <c r="G17" s="13">
        <v>117.437744140625</v>
      </c>
      <c r="H17" s="13">
        <v>41.747650146484403</v>
      </c>
      <c r="I17" s="13">
        <v>52.278591156005902</v>
      </c>
      <c r="J17" s="13">
        <v>72.964363098144503</v>
      </c>
      <c r="K17" s="13">
        <v>43.628173828125</v>
      </c>
      <c r="L17" s="13">
        <v>51.150276184082003</v>
      </c>
      <c r="M17" s="13">
        <v>146.18556594848599</v>
      </c>
      <c r="N17" s="13">
        <v>164.189094543457</v>
      </c>
      <c r="O17" s="14">
        <f t="shared" si="1"/>
        <v>108.25335629781081</v>
      </c>
      <c r="P17" s="15">
        <f t="shared" si="2"/>
        <v>1.999467520162813E-3</v>
      </c>
      <c r="Q17" s="16" t="s">
        <v>33</v>
      </c>
      <c r="R17" s="6">
        <f t="shared" si="4"/>
        <v>108.25335629781081</v>
      </c>
      <c r="S17" s="15">
        <f t="shared" si="3"/>
        <v>1.999467520162813E-3</v>
      </c>
    </row>
    <row r="18" spans="1:19" ht="13.5" customHeight="1">
      <c r="A18" s="12" t="s">
        <v>34</v>
      </c>
      <c r="C18" s="13">
        <v>2204.048828125</v>
      </c>
      <c r="D18" s="13">
        <v>3822.736328125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4">
        <f t="shared" si="1"/>
        <v>502.23209635416669</v>
      </c>
      <c r="P18" s="15">
        <f t="shared" si="2"/>
        <v>9.276356859373832E-3</v>
      </c>
      <c r="Q18" s="16" t="s">
        <v>34</v>
      </c>
      <c r="R18" s="6">
        <f t="shared" si="4"/>
        <v>502.23209635416669</v>
      </c>
      <c r="S18" s="15">
        <f t="shared" si="3"/>
        <v>9.276356859373832E-3</v>
      </c>
    </row>
    <row r="19" spans="1:19" ht="13.5" customHeight="1">
      <c r="A19" s="12" t="s">
        <v>35</v>
      </c>
      <c r="C19" s="13">
        <v>641.82354736328102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907.43896484375</v>
      </c>
      <c r="N19" s="13">
        <v>860.06341552734398</v>
      </c>
      <c r="O19" s="14">
        <f t="shared" si="1"/>
        <v>200.77716064453125</v>
      </c>
      <c r="P19" s="15">
        <f t="shared" si="2"/>
        <v>3.7084061430377106E-3</v>
      </c>
      <c r="Q19" s="16" t="s">
        <v>35</v>
      </c>
      <c r="R19" s="6">
        <f t="shared" si="4"/>
        <v>200.77716064453125</v>
      </c>
      <c r="S19" s="15">
        <f t="shared" si="3"/>
        <v>3.7084061430377106E-3</v>
      </c>
    </row>
    <row r="20" spans="1:19" ht="13.5" customHeight="1">
      <c r="A20" s="12"/>
      <c r="O20" s="14"/>
      <c r="P20" s="14"/>
      <c r="Q20" s="7"/>
      <c r="R20" s="6"/>
      <c r="S20" s="14"/>
    </row>
    <row r="21" spans="1:19">
      <c r="A21" s="17" t="s">
        <v>36</v>
      </c>
      <c r="C21" s="17">
        <f t="shared" ref="C21:P21" si="5">+SUM(C10:C19)</f>
        <v>63530.887079715714</v>
      </c>
      <c r="D21" s="17">
        <f t="shared" si="5"/>
        <v>59766.997163772598</v>
      </c>
      <c r="E21" s="17">
        <f t="shared" si="5"/>
        <v>54353.759715557135</v>
      </c>
      <c r="F21" s="17">
        <f t="shared" si="5"/>
        <v>49123.803410530127</v>
      </c>
      <c r="G21" s="17">
        <f t="shared" si="5"/>
        <v>47015.83850479126</v>
      </c>
      <c r="H21" s="17">
        <f t="shared" si="5"/>
        <v>48842.539943695054</v>
      </c>
      <c r="I21" s="17">
        <f t="shared" si="5"/>
        <v>53247.20486450188</v>
      </c>
      <c r="J21" s="17">
        <f t="shared" si="5"/>
        <v>53428.935371398904</v>
      </c>
      <c r="K21" s="17">
        <f t="shared" si="5"/>
        <v>45797.002305984519</v>
      </c>
      <c r="L21" s="17">
        <f t="shared" si="5"/>
        <v>50615.812464714021</v>
      </c>
      <c r="M21" s="17">
        <f t="shared" si="5"/>
        <v>59810.700463295019</v>
      </c>
      <c r="N21" s="17">
        <f t="shared" si="5"/>
        <v>64159.630740165747</v>
      </c>
      <c r="O21" s="14">
        <f t="shared" si="5"/>
        <v>54141.092669010162</v>
      </c>
      <c r="P21" s="15">
        <f t="shared" si="5"/>
        <v>1.0000000000000002</v>
      </c>
      <c r="Q21" s="7" t="s">
        <v>36</v>
      </c>
      <c r="R21" s="6">
        <f>+SUM(R10:R19)</f>
        <v>54141.092669010162</v>
      </c>
      <c r="S21" s="15">
        <f>+SUM(S10:S19)</f>
        <v>1.0000000000000002</v>
      </c>
    </row>
    <row r="22" spans="1:19">
      <c r="C22" s="18">
        <f t="shared" ref="C22:N22" si="6">+C21/(+MAX($C$21:$N$21))</f>
        <v>0.99020032295702687</v>
      </c>
      <c r="D22" s="18">
        <f t="shared" si="6"/>
        <v>0.93153586568815405</v>
      </c>
      <c r="E22" s="18">
        <f t="shared" si="6"/>
        <v>0.84716447224703462</v>
      </c>
      <c r="F22" s="18">
        <f t="shared" si="6"/>
        <v>0.76564972154331978</v>
      </c>
      <c r="G22" s="18">
        <f t="shared" si="6"/>
        <v>0.73279471783739569</v>
      </c>
      <c r="H22" s="18">
        <f t="shared" si="6"/>
        <v>0.76126591409944389</v>
      </c>
      <c r="I22" s="18">
        <f t="shared" si="6"/>
        <v>0.82991757044461323</v>
      </c>
      <c r="J22" s="18">
        <f t="shared" si="6"/>
        <v>0.83275004477154635</v>
      </c>
      <c r="K22" s="18">
        <f t="shared" si="6"/>
        <v>0.71379778495692459</v>
      </c>
      <c r="L22" s="18">
        <f t="shared" si="6"/>
        <v>0.78890436058926827</v>
      </c>
      <c r="M22" s="18">
        <f t="shared" si="6"/>
        <v>0.93221703076061857</v>
      </c>
      <c r="N22" s="18">
        <f t="shared" si="6"/>
        <v>1</v>
      </c>
    </row>
    <row r="23" spans="1:19">
      <c r="A23" s="7"/>
      <c r="B23" s="7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/>
      <c r="P23" s="7"/>
      <c r="Q23" s="7"/>
      <c r="R23" s="7"/>
      <c r="S23" s="7"/>
    </row>
    <row r="26" spans="1:19">
      <c r="A26" s="4" t="s">
        <v>37</v>
      </c>
      <c r="C26" s="1">
        <f t="shared" ref="C26:O26" si="7">+C10+C11+C12+C19</f>
        <v>50734.846117496476</v>
      </c>
      <c r="D26" s="1">
        <f t="shared" si="7"/>
        <v>42489.751741409302</v>
      </c>
      <c r="E26" s="1">
        <f t="shared" si="7"/>
        <v>41910.207873821302</v>
      </c>
      <c r="F26" s="1">
        <f t="shared" si="7"/>
        <v>38940.934166908301</v>
      </c>
      <c r="G26" s="1">
        <f t="shared" si="7"/>
        <v>36633.447132110596</v>
      </c>
      <c r="H26" s="1">
        <f t="shared" si="7"/>
        <v>38093.322387695305</v>
      </c>
      <c r="I26" s="1">
        <f t="shared" si="7"/>
        <v>40224.0275611877</v>
      </c>
      <c r="J26" s="1">
        <f t="shared" si="7"/>
        <v>42236.890197753899</v>
      </c>
      <c r="K26" s="1">
        <f t="shared" si="7"/>
        <v>35542.258893966697</v>
      </c>
      <c r="L26" s="1">
        <f t="shared" si="7"/>
        <v>40078.2261381149</v>
      </c>
      <c r="M26" s="1">
        <f t="shared" si="7"/>
        <v>49169.516427040144</v>
      </c>
      <c r="N26" s="1">
        <f t="shared" si="7"/>
        <v>53417.735989570647</v>
      </c>
      <c r="O26" s="1">
        <f t="shared" si="7"/>
        <v>42455.930385589607</v>
      </c>
      <c r="P26" s="20">
        <f>+O26/Total_2012!$O$21</f>
        <v>0.53246069245045491</v>
      </c>
    </row>
    <row r="27" spans="1:19">
      <c r="A27" s="4"/>
    </row>
    <row r="28" spans="1:19">
      <c r="A28" s="4" t="s">
        <v>38</v>
      </c>
      <c r="C28" s="1">
        <f t="shared" ref="C28:O28" si="8">+C13+C14</f>
        <v>9556.6035766601599</v>
      </c>
      <c r="D28" s="1">
        <f t="shared" si="8"/>
        <v>12105.191009521501</v>
      </c>
      <c r="E28" s="1">
        <f t="shared" si="8"/>
        <v>10842.748596191401</v>
      </c>
      <c r="F28" s="1">
        <f t="shared" si="8"/>
        <v>8700.0659790039099</v>
      </c>
      <c r="G28" s="1">
        <f t="shared" si="8"/>
        <v>9250.3854064941406</v>
      </c>
      <c r="H28" s="1">
        <f t="shared" si="8"/>
        <v>9743.0897674560492</v>
      </c>
      <c r="I28" s="1">
        <f t="shared" si="8"/>
        <v>11962.818313598598</v>
      </c>
      <c r="J28" s="1">
        <f t="shared" si="8"/>
        <v>10145.091217040999</v>
      </c>
      <c r="K28" s="1">
        <f t="shared" si="8"/>
        <v>9253.2166442871094</v>
      </c>
      <c r="L28" s="1">
        <f t="shared" si="8"/>
        <v>9121.9961090087909</v>
      </c>
      <c r="M28" s="1">
        <f t="shared" si="8"/>
        <v>9625.0284118652307</v>
      </c>
      <c r="N28" s="1">
        <f t="shared" si="8"/>
        <v>9756.3421936035193</v>
      </c>
      <c r="O28" s="1">
        <f t="shared" si="8"/>
        <v>10005.214768727617</v>
      </c>
      <c r="P28" s="20">
        <f>+O28/Total_2012!$O$21</f>
        <v>0.12548031654207834</v>
      </c>
    </row>
    <row r="29" spans="1:19">
      <c r="A29" s="4"/>
    </row>
    <row r="30" spans="1:19">
      <c r="A30" s="4" t="s">
        <v>39</v>
      </c>
      <c r="C30" s="1">
        <f t="shared" ref="C30:O30" si="9">+C15+C16+C17+C18</f>
        <v>3239.437385559082</v>
      </c>
      <c r="D30" s="1">
        <f t="shared" si="9"/>
        <v>5172.0544128417969</v>
      </c>
      <c r="E30" s="1">
        <f t="shared" si="9"/>
        <v>1600.8032455444361</v>
      </c>
      <c r="F30" s="1">
        <f t="shared" si="9"/>
        <v>1482.803264617922</v>
      </c>
      <c r="G30" s="1">
        <f t="shared" si="9"/>
        <v>1132.005966186525</v>
      </c>
      <c r="H30" s="1">
        <f t="shared" si="9"/>
        <v>1006.1277885437014</v>
      </c>
      <c r="I30" s="1">
        <f t="shared" si="9"/>
        <v>1060.3589897155759</v>
      </c>
      <c r="J30" s="1">
        <f t="shared" si="9"/>
        <v>1046.9539566040035</v>
      </c>
      <c r="K30" s="1">
        <f t="shared" si="9"/>
        <v>1001.526767730713</v>
      </c>
      <c r="L30" s="1">
        <f t="shared" si="9"/>
        <v>1415.590217590332</v>
      </c>
      <c r="M30" s="1">
        <f t="shared" si="9"/>
        <v>1016.155624389648</v>
      </c>
      <c r="N30" s="1">
        <f t="shared" si="9"/>
        <v>985.55255699157703</v>
      </c>
      <c r="O30" s="1">
        <f t="shared" si="9"/>
        <v>1679.9475146929428</v>
      </c>
      <c r="P30" s="20">
        <f>+O30/Total_2012!$O$21</f>
        <v>2.106904757073557E-2</v>
      </c>
    </row>
    <row r="32" spans="1:19" s="17" customFormat="1"/>
    <row r="33" spans="1:16" s="17" customFormat="1"/>
    <row r="34" spans="1:16" s="17" customFormat="1">
      <c r="A34" s="1"/>
      <c r="B34" s="1"/>
      <c r="N34" s="1"/>
      <c r="P34" s="21"/>
    </row>
    <row r="35" spans="1:16" s="17" customFormat="1">
      <c r="A35" s="22"/>
      <c r="B35" s="1"/>
      <c r="N35" s="1"/>
      <c r="O35" s="1"/>
    </row>
    <row r="36" spans="1:16" s="17" customFormat="1">
      <c r="A36" s="1"/>
      <c r="B36" s="1"/>
      <c r="N36" s="1"/>
      <c r="O36" s="1"/>
    </row>
    <row r="37" spans="1:16" s="17" customFormat="1">
      <c r="A37" s="1"/>
      <c r="B37" s="1"/>
      <c r="N37" s="1"/>
      <c r="O37" s="1"/>
    </row>
    <row r="38" spans="1:16" s="17" customFormat="1">
      <c r="A38" s="1"/>
      <c r="B38" s="1"/>
      <c r="N38" s="1"/>
      <c r="O38" s="1"/>
    </row>
    <row r="39" spans="1:16" s="17" customFormat="1">
      <c r="A39" s="1"/>
      <c r="B39" s="1"/>
      <c r="N39" s="1"/>
      <c r="O39" s="1"/>
    </row>
    <row r="40" spans="1:16" s="17" customFormat="1">
      <c r="N40" s="1"/>
    </row>
    <row r="41" spans="1:16" s="17" customFormat="1">
      <c r="A41" s="23"/>
      <c r="B41" s="24"/>
    </row>
    <row r="42" spans="1:16" s="17" customFormat="1">
      <c r="A42" s="24"/>
      <c r="B42" s="24"/>
    </row>
    <row r="43" spans="1:16" s="17" customFormat="1">
      <c r="A43" s="24"/>
      <c r="B43" s="24"/>
    </row>
    <row r="44" spans="1:16" s="17" customFormat="1">
      <c r="A44" s="24"/>
      <c r="B44" s="24"/>
    </row>
    <row r="45" spans="1:16" s="17" customFormat="1">
      <c r="A45" s="24"/>
      <c r="B45" s="24"/>
    </row>
    <row r="46" spans="1:16" s="17" customFormat="1"/>
    <row r="47" spans="1:16" s="17" customFormat="1"/>
    <row r="48" spans="1:16" s="17" customFormat="1"/>
    <row r="49" s="17" customFormat="1"/>
    <row r="50" s="17" customFormat="1"/>
    <row r="51" s="17" customFormat="1"/>
    <row r="52" s="17" customFormat="1"/>
    <row r="53" s="17" customFormat="1"/>
    <row r="54" s="17" customFormat="1"/>
    <row r="55" s="17" customFormat="1"/>
    <row r="56" s="17" customFormat="1"/>
    <row r="57" s="17" customFormat="1"/>
    <row r="58" s="17" customFormat="1"/>
    <row r="59" s="17" customFormat="1"/>
    <row r="60" s="17" customFormat="1"/>
    <row r="61" s="17" customFormat="1"/>
    <row r="62" s="17" customFormat="1"/>
    <row r="63" s="17" customFormat="1"/>
    <row r="64" s="17" customFormat="1"/>
    <row r="65" s="17" customFormat="1"/>
    <row r="66" s="17" customFormat="1"/>
    <row r="67" s="17" customFormat="1"/>
    <row r="68" s="17" customFormat="1"/>
    <row r="69" s="17" customFormat="1"/>
    <row r="70" s="17" customFormat="1"/>
    <row r="71" s="17" customFormat="1"/>
    <row r="72" s="17" customFormat="1"/>
    <row r="73" s="17" customFormat="1"/>
    <row r="74" s="17" customFormat="1"/>
    <row r="75" s="17" customFormat="1"/>
    <row r="76" s="17" customFormat="1"/>
    <row r="77" s="17" customFormat="1"/>
    <row r="78" s="17" customFormat="1"/>
    <row r="79" s="17" customFormat="1"/>
    <row r="80" s="17" customFormat="1"/>
    <row r="81" s="17" customFormat="1"/>
    <row r="82" s="17" customFormat="1"/>
    <row r="83" s="17" customFormat="1"/>
    <row r="84" s="17" customFormat="1"/>
    <row r="85" s="17" customFormat="1"/>
    <row r="86" s="17" customFormat="1"/>
    <row r="87" s="17" customFormat="1"/>
    <row r="88" s="17" customFormat="1"/>
    <row r="89" s="17" customFormat="1"/>
    <row r="90" s="17" customFormat="1"/>
    <row r="91" s="17" customFormat="1"/>
    <row r="92" s="17" customFormat="1"/>
    <row r="93" s="17" customFormat="1"/>
    <row r="94" s="17" customFormat="1"/>
    <row r="95" s="17" customFormat="1"/>
    <row r="96" s="17" customFormat="1"/>
    <row r="97" s="17" customFormat="1"/>
    <row r="98" s="17" customFormat="1"/>
    <row r="99" s="17" customFormat="1"/>
    <row r="100" s="17" customFormat="1"/>
    <row r="101" s="17" customFormat="1"/>
    <row r="102" s="17" customFormat="1"/>
    <row r="103" s="17" customFormat="1"/>
    <row r="104" s="17" customFormat="1"/>
    <row r="105" s="17" customFormat="1"/>
    <row r="106" s="17" customFormat="1"/>
    <row r="107" s="17" customFormat="1"/>
    <row r="108" s="17" customFormat="1"/>
    <row r="109" s="17" customFormat="1"/>
    <row r="110" s="17" customFormat="1"/>
    <row r="111" s="17" customFormat="1"/>
  </sheetData>
  <pageMargins left="0.75" right="0.75" top="1" bottom="1" header="0.5" footer="0.5"/>
  <pageSetup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199"/>
  <sheetViews>
    <sheetView workbookViewId="0">
      <pane xSplit="2" ySplit="9" topLeftCell="J10" activePane="bottomRight" state="frozen"/>
      <selection activeCell="N13" sqref="N13:N14"/>
      <selection pane="topRight" activeCell="N13" sqref="N13:N14"/>
      <selection pane="bottomLeft" activeCell="N13" sqref="N13:N14"/>
      <selection pane="bottomRight" activeCell="R24" sqref="R24"/>
    </sheetView>
  </sheetViews>
  <sheetFormatPr defaultColWidth="9.140625" defaultRowHeight="12.75"/>
  <cols>
    <col min="1" max="1" width="7.28515625" style="1" customWidth="1"/>
    <col min="2" max="2" width="6" style="1" customWidth="1"/>
    <col min="3" max="3" width="13.140625" style="1" customWidth="1"/>
    <col min="4" max="4" width="13" style="1" customWidth="1"/>
    <col min="5" max="14" width="14" style="1" customWidth="1"/>
    <col min="15" max="15" width="8.85546875" style="1" customWidth="1"/>
    <col min="16" max="16" width="8.140625" style="1" customWidth="1"/>
    <col min="17" max="17" width="9.7109375" style="1" customWidth="1"/>
    <col min="18" max="20" width="9.140625" style="1" customWidth="1"/>
    <col min="21" max="21" width="9.85546875" style="1" bestFit="1" customWidth="1"/>
    <col min="22" max="22" width="10.85546875" style="1" bestFit="1" customWidth="1"/>
    <col min="23" max="24" width="9.140625" style="1" customWidth="1"/>
    <col min="25" max="25" width="9.85546875" style="1" bestFit="1" customWidth="1"/>
    <col min="26" max="26" width="9.140625" style="1" customWidth="1"/>
    <col min="27" max="27" width="9.140625" style="24" customWidth="1"/>
    <col min="28" max="28" width="9.85546875" style="1" bestFit="1" customWidth="1"/>
    <col min="29" max="16384" width="9.140625" style="1"/>
  </cols>
  <sheetData>
    <row r="2" spans="1:2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2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</row>
    <row r="4" spans="1:28">
      <c r="A4" s="2" t="s">
        <v>40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</row>
    <row r="5" spans="1:28">
      <c r="U5" s="37"/>
      <c r="V5" s="38"/>
      <c r="W5" s="38"/>
      <c r="X5" s="38"/>
    </row>
    <row r="6" spans="1:28">
      <c r="C6" s="5">
        <v>2012</v>
      </c>
      <c r="D6" s="5">
        <f>C6</f>
        <v>2012</v>
      </c>
      <c r="E6" s="5">
        <f t="shared" ref="E6:O6" si="0">D6</f>
        <v>2012</v>
      </c>
      <c r="F6" s="5">
        <f t="shared" si="0"/>
        <v>2012</v>
      </c>
      <c r="G6" s="5">
        <f t="shared" si="0"/>
        <v>2012</v>
      </c>
      <c r="H6" s="5">
        <f t="shared" si="0"/>
        <v>2012</v>
      </c>
      <c r="I6" s="5">
        <f t="shared" si="0"/>
        <v>2012</v>
      </c>
      <c r="J6" s="5">
        <f t="shared" si="0"/>
        <v>2012</v>
      </c>
      <c r="K6" s="5">
        <f t="shared" si="0"/>
        <v>2012</v>
      </c>
      <c r="L6" s="5">
        <f t="shared" si="0"/>
        <v>2012</v>
      </c>
      <c r="M6" s="5">
        <f t="shared" si="0"/>
        <v>2012</v>
      </c>
      <c r="N6" s="5">
        <f t="shared" si="0"/>
        <v>2012</v>
      </c>
      <c r="O6" s="5">
        <f t="shared" si="0"/>
        <v>2012</v>
      </c>
      <c r="P6" s="6"/>
      <c r="Q6" s="7"/>
      <c r="R6" s="5">
        <v>2012</v>
      </c>
      <c r="S6" s="6" t="s">
        <v>3</v>
      </c>
    </row>
    <row r="7" spans="1:28"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16</v>
      </c>
      <c r="P7" s="6"/>
      <c r="Q7" s="7"/>
      <c r="R7" s="6" t="s">
        <v>16</v>
      </c>
      <c r="S7" s="6" t="s">
        <v>17</v>
      </c>
    </row>
    <row r="8" spans="1:28">
      <c r="C8" s="6">
        <v>16</v>
      </c>
      <c r="D8" s="6">
        <v>14</v>
      </c>
      <c r="E8" s="6">
        <v>7</v>
      </c>
      <c r="F8" s="6">
        <v>3</v>
      </c>
      <c r="G8" s="6">
        <v>14</v>
      </c>
      <c r="H8" s="6">
        <v>20</v>
      </c>
      <c r="I8" s="6">
        <v>31</v>
      </c>
      <c r="J8" s="6">
        <v>6</v>
      </c>
      <c r="K8" s="6">
        <v>5</v>
      </c>
      <c r="L8" s="6">
        <v>15</v>
      </c>
      <c r="M8" s="6">
        <v>27</v>
      </c>
      <c r="N8" s="6">
        <v>17</v>
      </c>
      <c r="O8" s="6" t="s">
        <v>18</v>
      </c>
      <c r="P8" s="6"/>
      <c r="Q8" s="7"/>
      <c r="R8" s="6" t="s">
        <v>18</v>
      </c>
      <c r="S8" s="6" t="s">
        <v>19</v>
      </c>
    </row>
    <row r="9" spans="1:28" ht="13.5" customHeight="1">
      <c r="A9" s="8" t="s">
        <v>20</v>
      </c>
      <c r="C9" s="9" t="s">
        <v>21</v>
      </c>
      <c r="D9" s="9" t="s">
        <v>22</v>
      </c>
      <c r="E9" s="10" t="s">
        <v>23</v>
      </c>
      <c r="F9" s="10" t="s">
        <v>23</v>
      </c>
      <c r="G9" s="10" t="s">
        <v>23</v>
      </c>
      <c r="H9" s="10" t="s">
        <v>23</v>
      </c>
      <c r="I9" s="11" t="s">
        <v>24</v>
      </c>
      <c r="J9" s="11" t="s">
        <v>23</v>
      </c>
      <c r="K9" s="10" t="s">
        <v>25</v>
      </c>
      <c r="L9" s="10" t="s">
        <v>23</v>
      </c>
      <c r="M9" s="10" t="s">
        <v>21</v>
      </c>
      <c r="N9" s="10" t="s">
        <v>21</v>
      </c>
      <c r="O9" s="6"/>
      <c r="P9" s="6"/>
      <c r="Q9" s="7"/>
      <c r="R9" s="6"/>
      <c r="S9" s="6"/>
    </row>
    <row r="10" spans="1:28" ht="13.5" customHeight="1">
      <c r="A10" s="12" t="s">
        <v>26</v>
      </c>
      <c r="C10" s="13">
        <v>31071.2961862087</v>
      </c>
      <c r="D10" s="13">
        <v>26671.733274936701</v>
      </c>
      <c r="E10" s="13">
        <v>27489.588508606001</v>
      </c>
      <c r="F10" s="13">
        <v>25325.278401851701</v>
      </c>
      <c r="G10" s="13">
        <v>24400.854903459502</v>
      </c>
      <c r="H10" s="13">
        <v>24238.5433614254</v>
      </c>
      <c r="I10" s="13">
        <v>24843.748402357101</v>
      </c>
      <c r="J10" s="13">
        <v>25876.3884391785</v>
      </c>
      <c r="K10" s="13">
        <v>22131.005327940002</v>
      </c>
      <c r="L10" s="13">
        <v>23252.325088262602</v>
      </c>
      <c r="M10" s="13">
        <v>28863.8888301849</v>
      </c>
      <c r="N10" s="13">
        <v>34146.714474678003</v>
      </c>
      <c r="O10" s="6">
        <f>+AVERAGE(C10:N10)</f>
        <v>26525.947099924088</v>
      </c>
      <c r="P10" s="25">
        <f>+O10/$O$21</f>
        <v>0.33267494157950883</v>
      </c>
      <c r="Q10" s="16" t="s">
        <v>26</v>
      </c>
      <c r="R10" s="6">
        <f>+O10</f>
        <v>26525.947099924088</v>
      </c>
      <c r="S10" s="25">
        <f t="shared" ref="S10:S19" si="1">+R10/$R$21</f>
        <v>0.33267494157950889</v>
      </c>
      <c r="X10" s="22"/>
      <c r="AA10" s="26"/>
      <c r="AB10" s="26"/>
    </row>
    <row r="11" spans="1:28" ht="13.5" customHeight="1">
      <c r="A11" s="12" t="s">
        <v>27</v>
      </c>
      <c r="C11" s="13">
        <v>18733.031039762442</v>
      </c>
      <c r="D11" s="13">
        <v>15551.353295757433</v>
      </c>
      <c r="E11" s="13">
        <v>14187.712897955793</v>
      </c>
      <c r="F11" s="13">
        <v>13362.572859224525</v>
      </c>
      <c r="G11" s="13">
        <v>12030.601521361074</v>
      </c>
      <c r="H11" s="13">
        <v>13603.703084888037</v>
      </c>
      <c r="I11" s="13">
        <v>15165.567546554084</v>
      </c>
      <c r="J11" s="13">
        <v>16105.910306767311</v>
      </c>
      <c r="K11" s="13">
        <v>13228.393849926782</v>
      </c>
      <c r="L11" s="13">
        <v>16537.596275183227</v>
      </c>
      <c r="M11" s="13">
        <v>19186.487504416109</v>
      </c>
      <c r="N11" s="13">
        <v>18227.286381041478</v>
      </c>
      <c r="O11" s="6">
        <f t="shared" ref="O11:O19" si="2">+AVERAGE(C11:N11)</f>
        <v>15493.351380236527</v>
      </c>
      <c r="P11" s="25">
        <f t="shared" ref="P11:P19" si="3">+O11/$O$21</f>
        <v>0.19430973551574865</v>
      </c>
      <c r="Q11" s="16" t="s">
        <v>27</v>
      </c>
      <c r="R11" s="6">
        <f>+O11</f>
        <v>15493.351380236527</v>
      </c>
      <c r="S11" s="25">
        <f t="shared" si="1"/>
        <v>0.19430973551574868</v>
      </c>
      <c r="X11" s="22"/>
      <c r="AA11" s="26"/>
      <c r="AB11" s="26"/>
    </row>
    <row r="12" spans="1:28" ht="13.5" customHeight="1">
      <c r="A12" s="12" t="s">
        <v>28</v>
      </c>
      <c r="C12" s="13">
        <v>452.94306464195506</v>
      </c>
      <c r="D12" s="13">
        <v>412.33704428466677</v>
      </c>
      <c r="E12" s="13">
        <v>391.17282086670508</v>
      </c>
      <c r="F12" s="13">
        <v>388.75031906677583</v>
      </c>
      <c r="G12" s="13">
        <v>378.4944526074259</v>
      </c>
      <c r="H12" s="13">
        <v>457.630289135363</v>
      </c>
      <c r="I12" s="13">
        <v>428.53562956281621</v>
      </c>
      <c r="J12" s="13">
        <v>477.1602117263887</v>
      </c>
      <c r="K12" s="13">
        <v>369.62721292421656</v>
      </c>
      <c r="L12" s="13">
        <v>464.5760070356759</v>
      </c>
      <c r="M12" s="13">
        <v>465.71534687938964</v>
      </c>
      <c r="N12" s="13">
        <v>444.98277350712203</v>
      </c>
      <c r="O12" s="6">
        <f t="shared" si="2"/>
        <v>427.66043101987503</v>
      </c>
      <c r="P12" s="25">
        <f t="shared" si="3"/>
        <v>5.3634996846469492E-3</v>
      </c>
      <c r="Q12" s="16" t="s">
        <v>28</v>
      </c>
      <c r="R12" s="6">
        <f>+O12</f>
        <v>427.66043101987503</v>
      </c>
      <c r="S12" s="25">
        <f t="shared" si="1"/>
        <v>5.3634996846469501E-3</v>
      </c>
      <c r="X12" s="22"/>
      <c r="AA12" s="26"/>
      <c r="AB12" s="26"/>
    </row>
    <row r="13" spans="1:28" ht="13.5" customHeight="1">
      <c r="A13" s="12" t="s">
        <v>29</v>
      </c>
      <c r="C13" s="13">
        <v>14533.797097553321</v>
      </c>
      <c r="D13" s="13">
        <v>18029.139249821521</v>
      </c>
      <c r="E13" s="13">
        <v>14122.270797269077</v>
      </c>
      <c r="F13" s="13">
        <v>12831.205585998327</v>
      </c>
      <c r="G13" s="13">
        <v>12985.494056290105</v>
      </c>
      <c r="H13" s="13">
        <v>14402.84228346684</v>
      </c>
      <c r="I13" s="13">
        <v>17037.282397355193</v>
      </c>
      <c r="J13" s="13">
        <v>14520.260335110363</v>
      </c>
      <c r="K13" s="13">
        <v>13723.308839892283</v>
      </c>
      <c r="L13" s="13">
        <v>13251.382547724017</v>
      </c>
      <c r="M13" s="13">
        <v>13527.240147625414</v>
      </c>
      <c r="N13" s="13">
        <v>14353.636771599131</v>
      </c>
      <c r="O13" s="6">
        <f t="shared" si="2"/>
        <v>14443.15500914213</v>
      </c>
      <c r="P13" s="25">
        <f t="shared" si="3"/>
        <v>0.18113870659509457</v>
      </c>
      <c r="Q13" s="16" t="s">
        <v>29</v>
      </c>
      <c r="R13" s="6">
        <f t="shared" ref="R13:R19" si="4">+O13</f>
        <v>14443.15500914213</v>
      </c>
      <c r="S13" s="25">
        <f t="shared" si="1"/>
        <v>0.1811387065950946</v>
      </c>
      <c r="X13" s="22"/>
      <c r="AA13" s="26"/>
      <c r="AB13" s="26"/>
    </row>
    <row r="14" spans="1:28" ht="13.5" customHeight="1">
      <c r="A14" s="12" t="s">
        <v>30</v>
      </c>
      <c r="C14" s="13">
        <v>2548.9626985892487</v>
      </c>
      <c r="D14" s="13">
        <v>3304.6398639480412</v>
      </c>
      <c r="E14" s="13">
        <v>2527.7756810024225</v>
      </c>
      <c r="F14" s="13">
        <v>2294.2084154665472</v>
      </c>
      <c r="G14" s="13">
        <v>2571.2604908289954</v>
      </c>
      <c r="H14" s="13">
        <v>2334.7033250536606</v>
      </c>
      <c r="I14" s="13">
        <v>2894.513668929008</v>
      </c>
      <c r="J14" s="13">
        <v>2648.9896343720384</v>
      </c>
      <c r="K14" s="13">
        <v>2416.0542277347176</v>
      </c>
      <c r="L14" s="13">
        <v>2553.7637077691834</v>
      </c>
      <c r="M14" s="13">
        <v>3034.2592115054849</v>
      </c>
      <c r="N14" s="13">
        <v>2561.6448598705701</v>
      </c>
      <c r="O14" s="6">
        <f t="shared" si="2"/>
        <v>2640.89798208916</v>
      </c>
      <c r="P14" s="25">
        <f t="shared" si="3"/>
        <v>3.3120799743714652E-2</v>
      </c>
      <c r="Q14" s="7" t="s">
        <v>30</v>
      </c>
      <c r="R14" s="6">
        <f t="shared" si="4"/>
        <v>2640.89798208916</v>
      </c>
      <c r="S14" s="25">
        <f t="shared" si="1"/>
        <v>3.3120799743714652E-2</v>
      </c>
      <c r="X14" s="22"/>
      <c r="AA14" s="26"/>
      <c r="AB14" s="26"/>
    </row>
    <row r="15" spans="1:28" ht="13.5" customHeight="1">
      <c r="A15" s="12" t="s">
        <v>31</v>
      </c>
      <c r="B15" s="12"/>
      <c r="C15" s="13">
        <v>666.34613037109398</v>
      </c>
      <c r="D15" s="13">
        <v>723.48101806640602</v>
      </c>
      <c r="E15" s="13">
        <v>736.73791503906295</v>
      </c>
      <c r="F15" s="13">
        <v>741.362548828125</v>
      </c>
      <c r="G15" s="13">
        <v>721.08526611328102</v>
      </c>
      <c r="H15" s="13">
        <v>881.439453125</v>
      </c>
      <c r="I15" s="13">
        <v>853.96099853515602</v>
      </c>
      <c r="J15" s="13">
        <v>840.45074462890602</v>
      </c>
      <c r="K15" s="13">
        <v>855.146728515625</v>
      </c>
      <c r="L15" s="13">
        <v>703.79577636718795</v>
      </c>
      <c r="M15" s="13">
        <v>632.66754150390602</v>
      </c>
      <c r="N15" s="13">
        <v>657.21630859375</v>
      </c>
      <c r="O15" s="6">
        <f t="shared" si="2"/>
        <v>751.140869140625</v>
      </c>
      <c r="P15" s="25">
        <f t="shared" si="3"/>
        <v>9.4204268680025387E-3</v>
      </c>
      <c r="Q15" s="12" t="s">
        <v>31</v>
      </c>
      <c r="R15" s="6">
        <f t="shared" si="4"/>
        <v>751.140869140625</v>
      </c>
      <c r="S15" s="25">
        <f t="shared" si="1"/>
        <v>9.4204268680025405E-3</v>
      </c>
      <c r="X15" s="22"/>
      <c r="AA15" s="26"/>
      <c r="AB15" s="26"/>
    </row>
    <row r="16" spans="1:28" ht="13.5" customHeight="1">
      <c r="A16" s="12" t="s">
        <v>32</v>
      </c>
      <c r="B16" s="12"/>
      <c r="C16" s="13">
        <v>2508.7381858825638</v>
      </c>
      <c r="D16" s="13">
        <v>2728.6914672851608</v>
      </c>
      <c r="E16" s="13">
        <v>2419.1707153320312</v>
      </c>
      <c r="F16" s="13">
        <v>2962.2971191406214</v>
      </c>
      <c r="G16" s="13">
        <v>2415.0890655517592</v>
      </c>
      <c r="H16" s="13">
        <v>2659.109081268306</v>
      </c>
      <c r="I16" s="13">
        <v>2605.586257934573</v>
      </c>
      <c r="J16" s="13">
        <v>2438.1662902832013</v>
      </c>
      <c r="K16" s="13">
        <v>2137.5518226623522</v>
      </c>
      <c r="L16" s="13">
        <v>2731.0173339843786</v>
      </c>
      <c r="M16" s="13">
        <v>2109.5139579772981</v>
      </c>
      <c r="N16" s="13">
        <v>2312.288022994996</v>
      </c>
      <c r="O16" s="6">
        <f t="shared" si="2"/>
        <v>2502.2682766914368</v>
      </c>
      <c r="P16" s="25">
        <f t="shared" si="3"/>
        <v>3.1382176464001328E-2</v>
      </c>
      <c r="Q16" s="12" t="s">
        <v>32</v>
      </c>
      <c r="R16" s="6">
        <f t="shared" si="4"/>
        <v>2502.2682766914368</v>
      </c>
      <c r="S16" s="25">
        <f t="shared" si="1"/>
        <v>3.1382176464001335E-2</v>
      </c>
      <c r="X16" s="22"/>
      <c r="AA16" s="26"/>
      <c r="AB16" s="26"/>
    </row>
    <row r="17" spans="1:28" ht="13.5" customHeight="1">
      <c r="A17" s="12" t="s">
        <v>33</v>
      </c>
      <c r="C17" s="13">
        <v>4607.09032821655</v>
      </c>
      <c r="D17" s="13">
        <v>4775.4259033203098</v>
      </c>
      <c r="E17" s="13">
        <v>5099.74903106689</v>
      </c>
      <c r="F17" s="13">
        <v>4738.5203056335404</v>
      </c>
      <c r="G17" s="13">
        <v>4835.2124786376999</v>
      </c>
      <c r="H17" s="13">
        <v>3518.0502624511701</v>
      </c>
      <c r="I17" s="13">
        <v>4337.9239158630398</v>
      </c>
      <c r="J17" s="13">
        <v>4766.7921218872098</v>
      </c>
      <c r="K17" s="13">
        <v>4346.1985321044904</v>
      </c>
      <c r="L17" s="13">
        <v>4740.2966384887704</v>
      </c>
      <c r="M17" s="13">
        <v>3935.5142402648898</v>
      </c>
      <c r="N17" s="13">
        <v>3815.27808380127</v>
      </c>
      <c r="O17" s="6">
        <f t="shared" si="2"/>
        <v>4459.6709868113194</v>
      </c>
      <c r="P17" s="25">
        <f t="shared" si="3"/>
        <v>5.5930926025466288E-2</v>
      </c>
      <c r="Q17" s="16" t="s">
        <v>33</v>
      </c>
      <c r="R17" s="6">
        <f t="shared" si="4"/>
        <v>4459.6709868113194</v>
      </c>
      <c r="S17" s="25">
        <f t="shared" si="1"/>
        <v>5.5930926025466302E-2</v>
      </c>
      <c r="V17" s="17"/>
      <c r="W17" s="17"/>
      <c r="X17" s="22"/>
      <c r="AA17" s="26"/>
      <c r="AB17" s="26"/>
    </row>
    <row r="18" spans="1:28" ht="13.5" customHeight="1">
      <c r="A18" s="12" t="s">
        <v>34</v>
      </c>
      <c r="C18" s="13">
        <v>10155.18505859375</v>
      </c>
      <c r="D18" s="13">
        <v>11816.19580078125</v>
      </c>
      <c r="E18" s="13">
        <v>12670.8271484375</v>
      </c>
      <c r="F18" s="13">
        <v>12514.80615234375</v>
      </c>
      <c r="G18" s="13">
        <v>12004.90966796875</v>
      </c>
      <c r="H18" s="13">
        <v>12640.9755859375</v>
      </c>
      <c r="I18" s="13">
        <v>13122.8818359375</v>
      </c>
      <c r="J18" s="13">
        <v>12223.88305664063</v>
      </c>
      <c r="K18" s="13">
        <v>12674.7109375</v>
      </c>
      <c r="L18" s="13">
        <v>12928.23828125</v>
      </c>
      <c r="M18" s="13">
        <v>11876.10205078125</v>
      </c>
      <c r="N18" s="13">
        <v>12492.33544921875</v>
      </c>
      <c r="O18" s="6">
        <f t="shared" si="2"/>
        <v>12260.087585449219</v>
      </c>
      <c r="P18" s="25">
        <f t="shared" si="3"/>
        <v>0.15375978493377349</v>
      </c>
      <c r="Q18" s="16" t="s">
        <v>34</v>
      </c>
      <c r="R18" s="6">
        <f t="shared" si="4"/>
        <v>12260.087585449219</v>
      </c>
      <c r="S18" s="25">
        <f t="shared" si="1"/>
        <v>0.15375978493377351</v>
      </c>
      <c r="V18" s="17"/>
      <c r="W18" s="17"/>
      <c r="X18" s="22"/>
      <c r="AA18" s="26"/>
      <c r="AB18" s="26"/>
    </row>
    <row r="19" spans="1:28" ht="13.5" customHeight="1">
      <c r="A19" s="12" t="s">
        <v>35</v>
      </c>
      <c r="C19" s="13">
        <v>736.60995061695598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1044.6098277419801</v>
      </c>
      <c r="N19" s="13">
        <v>992.61544881761097</v>
      </c>
      <c r="O19" s="6">
        <f t="shared" si="2"/>
        <v>231.15293559804559</v>
      </c>
      <c r="P19" s="25">
        <f t="shared" si="3"/>
        <v>2.8990025900425568E-3</v>
      </c>
      <c r="Q19" s="16" t="s">
        <v>35</v>
      </c>
      <c r="R19" s="6">
        <f t="shared" si="4"/>
        <v>231.15293559804559</v>
      </c>
      <c r="S19" s="25">
        <f t="shared" si="1"/>
        <v>2.8990025900425577E-3</v>
      </c>
      <c r="V19" s="17"/>
      <c r="X19" s="22"/>
      <c r="AA19" s="26"/>
      <c r="AB19" s="26"/>
    </row>
    <row r="20" spans="1:28" ht="13.5" customHeight="1">
      <c r="A20" s="12"/>
      <c r="O20" s="6"/>
      <c r="P20" s="6"/>
      <c r="Q20" s="7"/>
      <c r="R20" s="6"/>
      <c r="S20" s="6"/>
      <c r="AA20" s="26"/>
    </row>
    <row r="21" spans="1:28">
      <c r="A21" s="17" t="s">
        <v>36</v>
      </c>
      <c r="C21" s="17">
        <f t="shared" ref="C21:N21" si="5">+SUM(C10:C19)</f>
        <v>86013.999740436586</v>
      </c>
      <c r="D21" s="17">
        <f t="shared" si="5"/>
        <v>84012.99691820149</v>
      </c>
      <c r="E21" s="17">
        <f t="shared" si="5"/>
        <v>79645.005515575482</v>
      </c>
      <c r="F21" s="17">
        <f>+SUM(F10:F19)</f>
        <v>75159.001707553922</v>
      </c>
      <c r="G21" s="17">
        <f>+SUM(G10:G19)</f>
        <v>72343.001902818592</v>
      </c>
      <c r="H21" s="17">
        <f>+SUM(H10:H19)</f>
        <v>74736.996726751269</v>
      </c>
      <c r="I21" s="17">
        <f>+SUM(I10:I19)</f>
        <v>81290.000653028474</v>
      </c>
      <c r="J21" s="17">
        <f t="shared" si="5"/>
        <v>79898.001140594541</v>
      </c>
      <c r="K21" s="17">
        <f t="shared" si="5"/>
        <v>71881.99747920048</v>
      </c>
      <c r="L21" s="17">
        <f t="shared" si="5"/>
        <v>77162.991656065045</v>
      </c>
      <c r="M21" s="17">
        <f t="shared" si="5"/>
        <v>84675.99865888062</v>
      </c>
      <c r="N21" s="17">
        <f t="shared" si="5"/>
        <v>90003.998574122685</v>
      </c>
      <c r="O21" s="14">
        <f>+AVERAGE(C21:N21)</f>
        <v>79735.332556102439</v>
      </c>
      <c r="P21" s="25">
        <f>+SUM(P10:P19)</f>
        <v>1</v>
      </c>
      <c r="Q21" s="7" t="s">
        <v>36</v>
      </c>
      <c r="R21" s="6">
        <f>+SUM(R10:R19)</f>
        <v>79735.332556102425</v>
      </c>
      <c r="S21" s="25">
        <f>+SUM(S10:S19)</f>
        <v>1</v>
      </c>
    </row>
    <row r="22" spans="1:28">
      <c r="C22" s="18">
        <f t="shared" ref="C22:N22" si="6">+C21/(+MAX($C$21:$N$21))</f>
        <v>0.95566864920562233</v>
      </c>
      <c r="D22" s="18">
        <f t="shared" si="6"/>
        <v>0.93343627226753367</v>
      </c>
      <c r="E22" s="18">
        <f t="shared" si="6"/>
        <v>0.8849051906286578</v>
      </c>
      <c r="F22" s="18">
        <f t="shared" si="6"/>
        <v>0.83506291829531121</v>
      </c>
      <c r="G22" s="18">
        <f t="shared" si="6"/>
        <v>0.80377542163574656</v>
      </c>
      <c r="H22" s="18">
        <f t="shared" si="6"/>
        <v>0.83037418237814964</v>
      </c>
      <c r="I22" s="18">
        <f t="shared" si="6"/>
        <v>0.90318210236051</v>
      </c>
      <c r="J22" s="18">
        <f t="shared" si="6"/>
        <v>0.88771612824284285</v>
      </c>
      <c r="K22" s="18">
        <f t="shared" si="6"/>
        <v>0.79865337782745449</v>
      </c>
      <c r="L22" s="18">
        <f t="shared" si="6"/>
        <v>0.85732848405082307</v>
      </c>
      <c r="M22" s="18">
        <f t="shared" si="6"/>
        <v>0.94080263099806394</v>
      </c>
      <c r="N22" s="18">
        <f t="shared" si="6"/>
        <v>1</v>
      </c>
    </row>
    <row r="23" spans="1:28">
      <c r="A23" s="7"/>
      <c r="B23" s="7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/>
      <c r="P23" s="7"/>
      <c r="Q23" s="7"/>
      <c r="R23" s="7"/>
      <c r="S23" s="7"/>
    </row>
    <row r="26" spans="1:28">
      <c r="A26" s="4" t="s">
        <v>37</v>
      </c>
      <c r="C26" s="1">
        <f t="shared" ref="C26:O26" si="7">+C10+C11+C12+C19</f>
        <v>50993.88024123005</v>
      </c>
      <c r="D26" s="1">
        <f t="shared" si="7"/>
        <v>42635.423614978798</v>
      </c>
      <c r="E26" s="1">
        <f t="shared" si="7"/>
        <v>42068.474227428494</v>
      </c>
      <c r="F26" s="1">
        <f>+F10+F11+F12+F19</f>
        <v>39076.601580143004</v>
      </c>
      <c r="G26" s="1">
        <f>+G10+G11+G12+G19</f>
        <v>36809.950877427997</v>
      </c>
      <c r="H26" s="1">
        <f>+H10+H11+H12+H19</f>
        <v>38299.876735448801</v>
      </c>
      <c r="I26" s="1">
        <f>+I10+I11+I12+I19</f>
        <v>40437.851578474001</v>
      </c>
      <c r="J26" s="1">
        <f t="shared" si="7"/>
        <v>42459.458957672199</v>
      </c>
      <c r="K26" s="1">
        <f t="shared" si="7"/>
        <v>35729.026390790998</v>
      </c>
      <c r="L26" s="1">
        <f t="shared" si="7"/>
        <v>40254.497370481506</v>
      </c>
      <c r="M26" s="1">
        <f t="shared" si="7"/>
        <v>49560.701509222381</v>
      </c>
      <c r="N26" s="1">
        <f t="shared" si="7"/>
        <v>53811.599078044215</v>
      </c>
      <c r="O26" s="1">
        <f t="shared" si="7"/>
        <v>42678.111846778535</v>
      </c>
    </row>
    <row r="27" spans="1:28">
      <c r="A27" s="4"/>
    </row>
    <row r="28" spans="1:28">
      <c r="A28" s="4" t="s">
        <v>38</v>
      </c>
      <c r="C28" s="1">
        <f t="shared" ref="C28:O28" si="8">+C13+C14</f>
        <v>17082.759796142571</v>
      </c>
      <c r="D28" s="1">
        <f t="shared" si="8"/>
        <v>21333.77911376956</v>
      </c>
      <c r="E28" s="1">
        <f t="shared" si="8"/>
        <v>16650.046478271499</v>
      </c>
      <c r="F28" s="1">
        <f>+F13+F14</f>
        <v>15125.414001464873</v>
      </c>
      <c r="G28" s="1">
        <f>+G13+G14</f>
        <v>15556.754547119101</v>
      </c>
      <c r="H28" s="1">
        <f>+H13+H14</f>
        <v>16737.545608520501</v>
      </c>
      <c r="I28" s="1">
        <f>+I13+I14</f>
        <v>19931.796066284202</v>
      </c>
      <c r="J28" s="1">
        <f t="shared" si="8"/>
        <v>17169.2499694824</v>
      </c>
      <c r="K28" s="1">
        <f t="shared" si="8"/>
        <v>16139.363067627</v>
      </c>
      <c r="L28" s="1">
        <f t="shared" si="8"/>
        <v>15805.1462554932</v>
      </c>
      <c r="M28" s="1">
        <f t="shared" si="8"/>
        <v>16561.499359130899</v>
      </c>
      <c r="N28" s="1">
        <f t="shared" si="8"/>
        <v>16915.281631469701</v>
      </c>
      <c r="O28" s="1">
        <f t="shared" si="8"/>
        <v>17084.052991231292</v>
      </c>
    </row>
    <row r="29" spans="1:28">
      <c r="A29" s="4"/>
    </row>
    <row r="30" spans="1:28">
      <c r="A30" s="4" t="s">
        <v>39</v>
      </c>
      <c r="C30" s="1">
        <f t="shared" ref="C30:O30" si="9">+C15+C16+C17+C18</f>
        <v>17937.359703063958</v>
      </c>
      <c r="D30" s="1">
        <f t="shared" si="9"/>
        <v>20043.794189453125</v>
      </c>
      <c r="E30" s="1">
        <f t="shared" si="9"/>
        <v>20926.484809875485</v>
      </c>
      <c r="F30" s="1">
        <f>+F15+F16+F17+F18</f>
        <v>20956.986125946038</v>
      </c>
      <c r="G30" s="1">
        <f>+G15+G16+G17+G18</f>
        <v>19976.296478271492</v>
      </c>
      <c r="H30" s="1">
        <f>+H15+H16+H17+H18</f>
        <v>19699.574382781975</v>
      </c>
      <c r="I30" s="1">
        <f>+I15+I16+I17+I18</f>
        <v>20920.353008270271</v>
      </c>
      <c r="J30" s="1">
        <f t="shared" si="9"/>
        <v>20269.292213439949</v>
      </c>
      <c r="K30" s="1">
        <f t="shared" si="9"/>
        <v>20013.608020782467</v>
      </c>
      <c r="L30" s="1">
        <f t="shared" si="9"/>
        <v>21103.348030090339</v>
      </c>
      <c r="M30" s="1">
        <f t="shared" si="9"/>
        <v>18553.797790527344</v>
      </c>
      <c r="N30" s="1">
        <f t="shared" si="9"/>
        <v>19277.117864608765</v>
      </c>
      <c r="O30" s="1">
        <f t="shared" si="9"/>
        <v>19973.167718092598</v>
      </c>
    </row>
    <row r="31" spans="1:28">
      <c r="Y31" s="27"/>
    </row>
    <row r="32" spans="1:28" s="17" customFormat="1">
      <c r="O32" s="28"/>
      <c r="Y32" s="27"/>
    </row>
    <row r="33" spans="1:25" s="17" customFormat="1">
      <c r="O33" s="28"/>
      <c r="Y33" s="27"/>
    </row>
    <row r="34" spans="1:25" s="17" customFormat="1">
      <c r="Y34" s="27"/>
    </row>
    <row r="35" spans="1:25" s="17" customFormat="1">
      <c r="O35" s="28"/>
      <c r="Y35" s="27"/>
    </row>
    <row r="36" spans="1:25" s="17" customFormat="1">
      <c r="O36" s="28"/>
      <c r="P36" s="21"/>
      <c r="Y36" s="27"/>
    </row>
    <row r="37" spans="1:25" s="17" customFormat="1">
      <c r="Y37" s="27"/>
    </row>
    <row r="38" spans="1:25" s="17" customFormat="1">
      <c r="Y38" s="27"/>
    </row>
    <row r="39" spans="1:25" s="17" customFormat="1">
      <c r="A39" s="2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Y39" s="27"/>
    </row>
    <row r="40" spans="1:25" s="17" customFormat="1">
      <c r="A40" s="1"/>
      <c r="B40" s="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Y40" s="27"/>
    </row>
    <row r="41" spans="1:25" s="17" customFormat="1">
      <c r="A41" s="1"/>
      <c r="B41" s="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Y41" s="27"/>
    </row>
    <row r="42" spans="1:25" s="1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Y42" s="27"/>
    </row>
    <row r="43" spans="1:25" s="17" customFormat="1">
      <c r="A43" s="1"/>
      <c r="B43" s="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Y43" s="27"/>
    </row>
    <row r="44" spans="1:25" s="17" customFormat="1">
      <c r="A44" s="22"/>
      <c r="B44" s="1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Y44" s="27"/>
    </row>
    <row r="45" spans="1:25" s="17" customForma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Y45" s="27"/>
    </row>
    <row r="46" spans="1:25" s="17" customForma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Y46" s="27"/>
    </row>
    <row r="47" spans="1:25" s="1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Y47" s="27"/>
    </row>
    <row r="48" spans="1:25" s="17" customFormat="1">
      <c r="A48" s="1"/>
      <c r="B48" s="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Y48" s="27"/>
    </row>
    <row r="49" spans="1:25" s="17" customFormat="1">
      <c r="Y49" s="27"/>
    </row>
    <row r="50" spans="1:25" s="17" customFormat="1">
      <c r="A50" s="29">
        <v>2012</v>
      </c>
      <c r="B50" s="30"/>
      <c r="C50" s="31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Y50" s="27"/>
    </row>
    <row r="51" spans="1:25" s="17" customFormat="1">
      <c r="A51" s="30" t="s">
        <v>44</v>
      </c>
      <c r="B51" s="30" t="s">
        <v>29</v>
      </c>
      <c r="C51" s="30">
        <v>17005.859</v>
      </c>
      <c r="D51" s="30">
        <v>17061.762999999999</v>
      </c>
      <c r="E51" s="30">
        <v>17870.495999999999</v>
      </c>
      <c r="F51" s="30">
        <v>17373.630999999998</v>
      </c>
      <c r="G51" s="30">
        <v>15147.346000000001</v>
      </c>
      <c r="H51" s="30">
        <v>17231.517</v>
      </c>
      <c r="I51" s="30">
        <v>17070.017</v>
      </c>
      <c r="J51" s="30">
        <v>17035.12</v>
      </c>
      <c r="K51" s="30">
        <v>17238.364000000001</v>
      </c>
      <c r="L51" s="30">
        <v>16516.902000000002</v>
      </c>
      <c r="M51" s="30">
        <v>13475.506000000001</v>
      </c>
      <c r="N51" s="32">
        <v>16440.468000000001</v>
      </c>
      <c r="Y51" s="27"/>
    </row>
    <row r="52" spans="1:25" s="17" customFormat="1">
      <c r="A52" s="30"/>
      <c r="B52" s="30" t="s">
        <v>30</v>
      </c>
      <c r="C52" s="30">
        <v>3336.3</v>
      </c>
      <c r="D52" s="30">
        <v>3441.78</v>
      </c>
      <c r="E52" s="30">
        <v>3489.24</v>
      </c>
      <c r="F52" s="30">
        <v>3330.72</v>
      </c>
      <c r="G52" s="30">
        <v>3407.56</v>
      </c>
      <c r="H52" s="30">
        <v>3259.26</v>
      </c>
      <c r="I52" s="30">
        <v>3119.94</v>
      </c>
      <c r="J52" s="30">
        <v>3176.34</v>
      </c>
      <c r="K52" s="30">
        <v>3067.42</v>
      </c>
      <c r="L52" s="30">
        <v>3252.72</v>
      </c>
      <c r="M52" s="30">
        <v>3277.2</v>
      </c>
      <c r="N52" s="32">
        <v>3336.84</v>
      </c>
      <c r="Y52" s="27"/>
    </row>
    <row r="53" spans="1:25" s="17" customFormat="1">
      <c r="A53" s="30"/>
      <c r="B53" s="30" t="s">
        <v>43</v>
      </c>
      <c r="C53" s="30">
        <f t="shared" ref="C53:N53" si="10">+C51+C52</f>
        <v>20342.159</v>
      </c>
      <c r="D53" s="30">
        <f t="shared" si="10"/>
        <v>20503.542999999998</v>
      </c>
      <c r="E53" s="30">
        <f t="shared" si="10"/>
        <v>21359.735999999997</v>
      </c>
      <c r="F53" s="30">
        <f t="shared" si="10"/>
        <v>20704.350999999999</v>
      </c>
      <c r="G53" s="30">
        <f t="shared" si="10"/>
        <v>18554.906000000003</v>
      </c>
      <c r="H53" s="30">
        <f t="shared" si="10"/>
        <v>20490.777000000002</v>
      </c>
      <c r="I53" s="30">
        <f t="shared" si="10"/>
        <v>20189.956999999999</v>
      </c>
      <c r="J53" s="30">
        <f t="shared" si="10"/>
        <v>20211.46</v>
      </c>
      <c r="K53" s="30">
        <f t="shared" si="10"/>
        <v>20305.784</v>
      </c>
      <c r="L53" s="30">
        <f t="shared" si="10"/>
        <v>19769.622000000003</v>
      </c>
      <c r="M53" s="30">
        <f t="shared" si="10"/>
        <v>16752.706000000002</v>
      </c>
      <c r="N53" s="32">
        <f t="shared" si="10"/>
        <v>19777.308000000001</v>
      </c>
      <c r="Y53" s="27"/>
    </row>
    <row r="54" spans="1:25" s="17" customFormat="1">
      <c r="A54" s="30"/>
      <c r="B54" s="30"/>
      <c r="C54" s="31">
        <f t="shared" ref="C54:N54" si="11">+C52/C53</f>
        <v>0.16400913983614032</v>
      </c>
      <c r="D54" s="31">
        <f t="shared" si="11"/>
        <v>0.16786269573019652</v>
      </c>
      <c r="E54" s="31">
        <f t="shared" si="11"/>
        <v>0.16335595159041294</v>
      </c>
      <c r="F54" s="31">
        <f t="shared" si="11"/>
        <v>0.1608705339278686</v>
      </c>
      <c r="G54" s="31">
        <f t="shared" si="11"/>
        <v>0.18364738684205673</v>
      </c>
      <c r="H54" s="31">
        <f t="shared" si="11"/>
        <v>0.15905985409923692</v>
      </c>
      <c r="I54" s="31">
        <f t="shared" si="11"/>
        <v>0.15452930385141486</v>
      </c>
      <c r="J54" s="31">
        <f t="shared" si="11"/>
        <v>0.15715539599811199</v>
      </c>
      <c r="K54" s="31">
        <f t="shared" si="11"/>
        <v>0.15106139216294234</v>
      </c>
      <c r="L54" s="31">
        <f t="shared" si="11"/>
        <v>0.16453121865455997</v>
      </c>
      <c r="M54" s="31">
        <f t="shared" si="11"/>
        <v>0.19562212815052085</v>
      </c>
      <c r="N54" s="33">
        <f t="shared" si="11"/>
        <v>0.16872063680254157</v>
      </c>
      <c r="O54" s="21">
        <f>AVERAGE(C54:N54)</f>
        <v>0.16586880313716698</v>
      </c>
      <c r="Y54" s="27"/>
    </row>
    <row r="55" spans="1:25" s="17" customFormat="1">
      <c r="Y55" s="27"/>
    </row>
    <row r="56" spans="1:25" s="17" customFormat="1">
      <c r="Y56" s="27"/>
    </row>
    <row r="57" spans="1:25" s="17" customFormat="1">
      <c r="Y57" s="34"/>
    </row>
    <row r="58" spans="1:25" s="17" customFormat="1">
      <c r="Y58" s="27"/>
    </row>
    <row r="59" spans="1:25" s="17" customFormat="1">
      <c r="Y59" s="27"/>
    </row>
    <row r="60" spans="1:25" s="17" customFormat="1">
      <c r="Y60" s="27"/>
    </row>
    <row r="61" spans="1:25" s="17" customFormat="1">
      <c r="Y61" s="35"/>
    </row>
    <row r="62" spans="1:25" s="17" customFormat="1">
      <c r="A62" s="22">
        <v>2011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25" s="17" customFormat="1">
      <c r="A63" s="1" t="s">
        <v>41</v>
      </c>
      <c r="B63" s="1" t="s">
        <v>27</v>
      </c>
      <c r="C63" s="1">
        <v>8620437</v>
      </c>
      <c r="D63" s="1">
        <v>8239157</v>
      </c>
      <c r="E63" s="1">
        <v>8140670</v>
      </c>
      <c r="F63" s="1">
        <v>6991754</v>
      </c>
      <c r="G63" s="1">
        <v>6329719</v>
      </c>
      <c r="H63" s="1">
        <v>6636190</v>
      </c>
      <c r="I63" s="1">
        <v>6389804</v>
      </c>
      <c r="J63" s="1">
        <v>6763080</v>
      </c>
      <c r="K63" s="1">
        <v>6656989</v>
      </c>
      <c r="L63" s="1">
        <v>7140272</v>
      </c>
      <c r="M63" s="1">
        <v>8029707</v>
      </c>
      <c r="N63" s="1">
        <v>8518804</v>
      </c>
    </row>
    <row r="64" spans="1:25" s="17" customFormat="1">
      <c r="A64" s="1"/>
      <c r="B64" s="1" t="s">
        <v>28</v>
      </c>
      <c r="C64" s="1">
        <v>217850</v>
      </c>
      <c r="D64" s="1">
        <v>220287</v>
      </c>
      <c r="E64" s="1">
        <v>227445</v>
      </c>
      <c r="F64" s="1">
        <v>207149</v>
      </c>
      <c r="G64" s="1">
        <v>200328</v>
      </c>
      <c r="H64" s="1">
        <v>218697</v>
      </c>
      <c r="I64" s="1">
        <v>195152</v>
      </c>
      <c r="J64" s="1">
        <v>233056</v>
      </c>
      <c r="K64" s="1">
        <v>211669</v>
      </c>
      <c r="L64" s="1">
        <v>190258</v>
      </c>
      <c r="M64" s="1">
        <v>203579</v>
      </c>
      <c r="N64" s="1">
        <v>208539</v>
      </c>
    </row>
    <row r="65" spans="1:15" s="17" customFormat="1">
      <c r="A65" s="1"/>
      <c r="B65" s="1" t="s">
        <v>42</v>
      </c>
      <c r="C65" s="1">
        <v>8838287</v>
      </c>
      <c r="D65" s="1">
        <v>8459444</v>
      </c>
      <c r="E65" s="1">
        <v>8368115</v>
      </c>
      <c r="F65" s="1">
        <v>7198903</v>
      </c>
      <c r="G65" s="1">
        <v>6530047</v>
      </c>
      <c r="H65" s="1">
        <v>6854887</v>
      </c>
      <c r="I65" s="1">
        <v>6584956</v>
      </c>
      <c r="J65" s="1">
        <v>6996136</v>
      </c>
      <c r="K65" s="1">
        <v>6868658</v>
      </c>
      <c r="L65" s="1">
        <v>7330530</v>
      </c>
      <c r="M65" s="1">
        <v>8233286</v>
      </c>
      <c r="N65" s="1">
        <v>8727343</v>
      </c>
    </row>
    <row r="66" spans="1:15" s="17" customFormat="1">
      <c r="A66" s="1"/>
      <c r="B66" s="1"/>
      <c r="C66" s="20">
        <v>2.4648441490981228E-2</v>
      </c>
      <c r="D66" s="20">
        <v>2.6040363882070736E-2</v>
      </c>
      <c r="E66" s="20">
        <v>2.7179956298401732E-2</v>
      </c>
      <c r="F66" s="20">
        <v>2.8775078647399473E-2</v>
      </c>
      <c r="G66" s="20">
        <v>3.0677880266405434E-2</v>
      </c>
      <c r="H66" s="20">
        <v>3.1903808188231256E-2</v>
      </c>
      <c r="I66" s="20">
        <v>2.9636037051728212E-2</v>
      </c>
      <c r="J66" s="20">
        <v>3.3312102566330902E-2</v>
      </c>
      <c r="K66" s="20">
        <v>3.0816645697019709E-2</v>
      </c>
      <c r="L66" s="20">
        <v>2.5954194307914982E-2</v>
      </c>
      <c r="M66" s="20">
        <v>2.4726336483391929E-2</v>
      </c>
      <c r="N66" s="20">
        <v>2.3894901346263119E-2</v>
      </c>
      <c r="O66" s="21">
        <v>2.8130478852178228E-2</v>
      </c>
    </row>
    <row r="67" spans="1:15" s="17" customFormat="1">
      <c r="A67" s="22">
        <v>2011</v>
      </c>
      <c r="B67" s="1"/>
      <c r="C67" s="2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5" s="17" customFormat="1">
      <c r="A68" s="1" t="s">
        <v>41</v>
      </c>
      <c r="B68" s="1" t="s">
        <v>29</v>
      </c>
      <c r="C68" s="1">
        <v>6696294</v>
      </c>
      <c r="D68" s="1">
        <v>6480630</v>
      </c>
      <c r="E68" s="1">
        <v>6651319</v>
      </c>
      <c r="F68" s="1">
        <v>6257716</v>
      </c>
      <c r="G68" s="1">
        <v>6459857</v>
      </c>
      <c r="H68" s="1">
        <v>6451823</v>
      </c>
      <c r="I68" s="1">
        <v>6695487</v>
      </c>
      <c r="J68" s="1">
        <v>7736931</v>
      </c>
      <c r="K68" s="1">
        <v>6916291</v>
      </c>
      <c r="L68" s="1">
        <v>6230936</v>
      </c>
      <c r="M68" s="1">
        <v>6266159</v>
      </c>
      <c r="N68" s="1">
        <v>6406419</v>
      </c>
    </row>
    <row r="69" spans="1:15" s="17" customFormat="1">
      <c r="A69" s="1"/>
      <c r="B69" s="1" t="s">
        <v>30</v>
      </c>
      <c r="C69" s="1">
        <v>1179320</v>
      </c>
      <c r="D69" s="1">
        <v>1038520</v>
      </c>
      <c r="E69" s="1">
        <v>1171300</v>
      </c>
      <c r="F69" s="1">
        <v>1138760</v>
      </c>
      <c r="G69" s="1">
        <v>1162460</v>
      </c>
      <c r="H69" s="1">
        <v>1031460</v>
      </c>
      <c r="I69" s="1">
        <v>1068980</v>
      </c>
      <c r="J69" s="1">
        <v>1252620</v>
      </c>
      <c r="K69" s="1">
        <v>1226200</v>
      </c>
      <c r="L69" s="1">
        <v>1079320</v>
      </c>
      <c r="M69" s="1">
        <v>1128160</v>
      </c>
      <c r="N69" s="1">
        <v>1170520</v>
      </c>
    </row>
    <row r="70" spans="1:15" s="17" customFormat="1">
      <c r="A70" s="1"/>
      <c r="B70" s="1" t="s">
        <v>43</v>
      </c>
      <c r="C70" s="1">
        <v>7875614</v>
      </c>
      <c r="D70" s="1">
        <v>7519150</v>
      </c>
      <c r="E70" s="1">
        <v>7822619</v>
      </c>
      <c r="F70" s="1">
        <v>7396476</v>
      </c>
      <c r="G70" s="1">
        <v>7622317</v>
      </c>
      <c r="H70" s="1">
        <v>7483283</v>
      </c>
      <c r="I70" s="1">
        <v>7764467</v>
      </c>
      <c r="J70" s="1">
        <v>8989551</v>
      </c>
      <c r="K70" s="1">
        <v>8142491</v>
      </c>
      <c r="L70" s="1">
        <v>7310256</v>
      </c>
      <c r="M70" s="1">
        <v>7394319</v>
      </c>
      <c r="N70" s="1">
        <v>7576939</v>
      </c>
    </row>
    <row r="71" spans="1:15" s="17" customFormat="1">
      <c r="A71" s="1"/>
      <c r="B71" s="1"/>
      <c r="C71" s="20">
        <v>0.14974324541553205</v>
      </c>
      <c r="D71" s="20">
        <v>0.13811667542208894</v>
      </c>
      <c r="E71" s="20">
        <v>0.14973246172413612</v>
      </c>
      <c r="F71" s="20">
        <v>0.15395980464210254</v>
      </c>
      <c r="G71" s="20">
        <v>0.15250743310728221</v>
      </c>
      <c r="H71" s="20">
        <v>0.1378352255286884</v>
      </c>
      <c r="I71" s="20">
        <v>0.13767590228666049</v>
      </c>
      <c r="J71" s="20">
        <v>0.13934177580170579</v>
      </c>
      <c r="K71" s="20">
        <v>0.15059273630145861</v>
      </c>
      <c r="L71" s="20">
        <v>0.14764462421015079</v>
      </c>
      <c r="M71" s="20">
        <v>0.15257118336387704</v>
      </c>
      <c r="N71" s="20">
        <v>0.15448454844363932</v>
      </c>
      <c r="O71" s="21">
        <v>0.14701713468727684</v>
      </c>
    </row>
    <row r="72" spans="1:15" s="17" customFormat="1"/>
    <row r="73" spans="1:15" s="17" customFormat="1"/>
    <row r="74" spans="1:15" s="17" customFormat="1"/>
    <row r="75" spans="1:15" s="17" customFormat="1"/>
    <row r="76" spans="1:15" s="17" customFormat="1">
      <c r="M76" s="36"/>
      <c r="N76" s="13"/>
      <c r="O76" s="1"/>
    </row>
    <row r="77" spans="1:15" s="17" customFormat="1">
      <c r="M77" s="36"/>
      <c r="N77" s="13"/>
    </row>
    <row r="78" spans="1:15" s="17" customFormat="1">
      <c r="M78" s="36"/>
      <c r="N78" s="13"/>
    </row>
    <row r="79" spans="1:15" s="17" customFormat="1">
      <c r="M79" s="36"/>
      <c r="N79" s="13"/>
    </row>
    <row r="80" spans="1:15" s="17" customFormat="1">
      <c r="M80" s="36"/>
      <c r="N80" s="13"/>
    </row>
    <row r="81" spans="13:15" s="17" customFormat="1">
      <c r="M81" s="36"/>
      <c r="N81" s="13"/>
      <c r="O81" s="1"/>
    </row>
    <row r="82" spans="13:15" s="17" customFormat="1">
      <c r="M82" s="36"/>
      <c r="N82" s="13"/>
      <c r="O82" s="1"/>
    </row>
    <row r="83" spans="13:15" s="17" customFormat="1">
      <c r="M83" s="36"/>
      <c r="N83" s="13"/>
      <c r="O83" s="1"/>
    </row>
    <row r="84" spans="13:15" s="17" customFormat="1">
      <c r="M84" s="36"/>
      <c r="N84" s="13"/>
      <c r="O84" s="1"/>
    </row>
    <row r="85" spans="13:15" s="17" customFormat="1">
      <c r="M85" s="36"/>
      <c r="N85" s="13"/>
      <c r="O85" s="1"/>
    </row>
    <row r="86" spans="13:15" s="17" customFormat="1">
      <c r="N86"/>
      <c r="O86" s="1"/>
    </row>
    <row r="87" spans="13:15" s="17" customFormat="1"/>
    <row r="88" spans="13:15" s="17" customFormat="1"/>
    <row r="89" spans="13:15" s="17" customFormat="1"/>
    <row r="90" spans="13:15" s="17" customFormat="1"/>
    <row r="91" spans="13:15" s="17" customFormat="1"/>
    <row r="92" spans="13:15" s="17" customFormat="1"/>
    <row r="93" spans="13:15" s="17" customFormat="1"/>
    <row r="94" spans="13:15" s="17" customFormat="1"/>
    <row r="95" spans="13:15" s="17" customFormat="1"/>
    <row r="96" spans="13:15" s="17" customFormat="1"/>
    <row r="97" s="17" customFormat="1"/>
    <row r="98" s="17" customFormat="1"/>
    <row r="99" s="17" customFormat="1"/>
    <row r="100" s="17" customFormat="1"/>
    <row r="101" s="17" customFormat="1"/>
    <row r="102" s="17" customFormat="1"/>
    <row r="103" s="17" customFormat="1"/>
    <row r="104" s="17" customFormat="1"/>
    <row r="105" s="17" customFormat="1"/>
    <row r="106" s="17" customFormat="1"/>
    <row r="107" s="17" customFormat="1"/>
    <row r="108" s="17" customFormat="1"/>
    <row r="109" s="17" customFormat="1"/>
    <row r="110" s="17" customFormat="1"/>
    <row r="111" s="17" customFormat="1"/>
    <row r="112" s="17" customFormat="1"/>
    <row r="113" s="17" customFormat="1"/>
    <row r="114" s="17" customFormat="1"/>
    <row r="115" s="17" customFormat="1"/>
    <row r="116" s="17" customFormat="1"/>
    <row r="117" s="17" customFormat="1"/>
    <row r="118" s="17" customFormat="1"/>
    <row r="119" s="17" customFormat="1"/>
    <row r="120" s="17" customFormat="1"/>
    <row r="121" s="17" customFormat="1"/>
    <row r="122" s="17" customFormat="1"/>
    <row r="123" s="17" customFormat="1"/>
    <row r="124" s="17" customFormat="1"/>
    <row r="125" s="17" customFormat="1"/>
    <row r="126" s="17" customFormat="1"/>
    <row r="127" s="17" customFormat="1"/>
    <row r="128" s="17" customFormat="1"/>
    <row r="129" s="17" customFormat="1"/>
    <row r="130" s="17" customFormat="1"/>
    <row r="131" s="17" customFormat="1"/>
    <row r="132" s="17" customFormat="1"/>
    <row r="133" s="17" customFormat="1"/>
    <row r="134" s="17" customFormat="1"/>
    <row r="135" s="17" customFormat="1"/>
    <row r="136" s="17" customFormat="1"/>
    <row r="137" s="17" customFormat="1"/>
    <row r="138" s="17" customFormat="1"/>
    <row r="139" s="17" customFormat="1"/>
    <row r="140" s="17" customFormat="1"/>
    <row r="141" s="17" customFormat="1"/>
    <row r="142" s="17" customFormat="1"/>
    <row r="143" s="17" customFormat="1"/>
    <row r="144" s="17" customFormat="1"/>
    <row r="145" s="17" customFormat="1"/>
    <row r="146" s="17" customFormat="1"/>
    <row r="147" s="17" customFormat="1"/>
    <row r="148" s="17" customFormat="1"/>
    <row r="149" s="17" customFormat="1"/>
    <row r="150" s="17" customFormat="1"/>
    <row r="151" s="17" customFormat="1"/>
    <row r="152" s="17" customFormat="1"/>
    <row r="153" s="17" customFormat="1"/>
    <row r="154" s="17" customFormat="1"/>
    <row r="155" s="17" customFormat="1"/>
    <row r="156" s="17" customFormat="1"/>
    <row r="157" s="17" customFormat="1"/>
    <row r="158" s="17" customFormat="1"/>
    <row r="159" s="17" customFormat="1"/>
    <row r="160" s="17" customFormat="1"/>
    <row r="161" s="17" customFormat="1"/>
    <row r="162" s="17" customFormat="1"/>
    <row r="163" s="17" customFormat="1"/>
    <row r="164" s="17" customFormat="1"/>
    <row r="165" s="17" customFormat="1"/>
    <row r="166" s="17" customFormat="1"/>
    <row r="167" s="17" customFormat="1"/>
    <row r="168" s="17" customFormat="1"/>
    <row r="169" s="17" customFormat="1"/>
    <row r="170" s="17" customFormat="1"/>
    <row r="171" s="17" customFormat="1"/>
    <row r="172" s="17" customFormat="1"/>
    <row r="173" s="17" customFormat="1"/>
    <row r="174" s="17" customFormat="1"/>
    <row r="175" s="17" customFormat="1"/>
    <row r="176" s="17" customFormat="1"/>
    <row r="177" spans="1:26" s="17" customFormat="1"/>
    <row r="178" spans="1:26" s="17" customFormat="1"/>
    <row r="179" spans="1:26" s="17" customFormat="1"/>
    <row r="180" spans="1:26" s="17" customFormat="1"/>
    <row r="181" spans="1:26" s="17" customFormat="1"/>
    <row r="182" spans="1:26" s="17" customFormat="1"/>
    <row r="183" spans="1:26" s="17" customFormat="1"/>
    <row r="184" spans="1:26" s="17" customFormat="1"/>
    <row r="185" spans="1:26" s="17" customFormat="1"/>
    <row r="186" spans="1:26" s="17" customFormat="1"/>
    <row r="187" spans="1:26" s="17" customFormat="1"/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</sheetData>
  <mergeCells count="1">
    <mergeCell ref="U5:X5"/>
  </mergeCells>
  <pageMargins left="0.75" right="0.75" top="1" bottom="1" header="0.5" footer="0.5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SOP_2012</vt:lpstr>
      <vt:lpstr>Total_2012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amcneally</dc:creator>
  <cp:lastModifiedBy>amcneally</cp:lastModifiedBy>
  <dcterms:created xsi:type="dcterms:W3CDTF">2013-09-24T21:28:30Z</dcterms:created>
  <dcterms:modified xsi:type="dcterms:W3CDTF">2013-09-24T21:33:26Z</dcterms:modified>
</cp:coreProperties>
</file>