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001A0A52-B6B4-477B-B8D1-0E4734E503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 &amp; Small ALL_ONLY 2021" sheetId="1" r:id="rId1"/>
  </sheets>
  <definedNames>
    <definedName name="_xlnm.Print_Area" localSheetId="0">'RES &amp; Small ALL_ONLY 2021'!$A$1:$O$55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O49" i="1"/>
  <c r="O42" i="1"/>
  <c r="O38" i="1"/>
  <c r="O34" i="1"/>
  <c r="O30" i="1"/>
  <c r="O19" i="1"/>
  <c r="O15" i="1"/>
  <c r="O11" i="1"/>
  <c r="F42" i="1" l="1"/>
  <c r="C42" i="1"/>
  <c r="F40" i="1"/>
  <c r="O36" i="1" l="1"/>
  <c r="O32" i="1"/>
  <c r="O28" i="1"/>
  <c r="O17" i="1"/>
  <c r="O13" i="1"/>
  <c r="O9" i="1"/>
  <c r="C21" i="1" l="1"/>
  <c r="D21" i="1"/>
  <c r="E21" i="1"/>
  <c r="F21" i="1"/>
  <c r="G21" i="1"/>
  <c r="H21" i="1"/>
  <c r="I21" i="1"/>
  <c r="J21" i="1"/>
  <c r="K21" i="1"/>
  <c r="L21" i="1"/>
  <c r="C23" i="1"/>
  <c r="D23" i="1"/>
  <c r="E23" i="1"/>
  <c r="F23" i="1"/>
  <c r="G23" i="1"/>
  <c r="H23" i="1"/>
  <c r="I23" i="1"/>
  <c r="J23" i="1"/>
  <c r="K23" i="1"/>
  <c r="L23" i="1"/>
  <c r="C40" i="1"/>
  <c r="D40" i="1"/>
  <c r="E40" i="1"/>
  <c r="G40" i="1"/>
  <c r="H40" i="1"/>
  <c r="I40" i="1"/>
  <c r="J40" i="1"/>
  <c r="K40" i="1"/>
  <c r="L40" i="1"/>
  <c r="D42" i="1"/>
  <c r="E42" i="1"/>
  <c r="G42" i="1"/>
  <c r="H42" i="1"/>
  <c r="I42" i="1"/>
  <c r="J42" i="1"/>
  <c r="K42" i="1"/>
  <c r="L42" i="1"/>
  <c r="N21" i="1"/>
  <c r="N23" i="1"/>
  <c r="M23" i="1"/>
  <c r="M21" i="1"/>
  <c r="N40" i="1"/>
  <c r="N42" i="1"/>
  <c r="M42" i="1"/>
  <c r="M40" i="1"/>
  <c r="L49" i="1" l="1"/>
  <c r="E47" i="1"/>
  <c r="J47" i="1"/>
  <c r="H49" i="1"/>
  <c r="J49" i="1"/>
  <c r="O40" i="1"/>
  <c r="O21" i="1"/>
  <c r="D49" i="1"/>
  <c r="I47" i="1"/>
  <c r="F47" i="1"/>
  <c r="M49" i="1"/>
  <c r="K49" i="1"/>
  <c r="G49" i="1"/>
  <c r="N49" i="1"/>
  <c r="F49" i="1"/>
  <c r="I49" i="1"/>
  <c r="E49" i="1"/>
  <c r="N47" i="1"/>
  <c r="L47" i="1"/>
  <c r="H47" i="1"/>
  <c r="D47" i="1"/>
  <c r="M47" i="1"/>
  <c r="K47" i="1"/>
  <c r="G47" i="1"/>
  <c r="C49" i="1"/>
  <c r="C47" i="1"/>
  <c r="O47" i="1" l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<sst xmlns="http://schemas.openxmlformats.org/spreadsheetml/2006/main" count="73" uniqueCount="32">
  <si>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</si>
  <si>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</si>
  <si>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</si>
  <si>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</si>
  <si>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</si>
  <si>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</si>
  <si>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</si>
  <si>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</si>
  <si>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</si>
  <si>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</si>
  <si>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</si>
  <si>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</si>
  <si>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</si>
  <si>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</si>
  <si>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</si>
  <si>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</si>
  <si>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</si>
  <si>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</si>
  <si>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</si>
  <si>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</si>
  <si>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</si>
  <si>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</si>
  <si>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</si>
  <si>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</si>
  <si>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</si>
  <si>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</si>
  <si>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</si>
  <si>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>kWh SOP Only</t>
  </si>
  <si>
    <t>Customers SOP Only</t>
  </si>
  <si>
    <t>Customer Counts represent the month the meter was read.  If a customer had 2 meter reads in any given month, the customer is only counted once, but the sum of the kWh appears in the month read.</t>
  </si>
  <si>
    <t>2021 Billing Units - All and SOP Only Customers</t>
  </si>
  <si>
    <t xml:space="preserve">SmartCare is programmed more accurately to use an engineering dark hours table to estimate monthly consumption for street and area lights.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</si>
</sst>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  <xf numFmtId="0" fontId="7" fillId="3" borderId="12" applyNumberFormat="0" applyAlignment="0" applyProtection="0">
      <alignment horizontal="left" vertical="center" indent="1"/>
    </xf>
    <xf numFmtId="165" fontId="9" fillId="0" borderId="13" applyNumberFormat="0" applyProtection="0">
      <alignment horizontal="right" vertical="center"/>
    </xf>
    <xf numFmtId="0" fontId="10" fillId="4" borderId="10" applyNumberFormat="0" applyAlignment="0">
      <alignment horizontal="left" vertical="center" indent="1"/>
      <protection locked="0"/>
    </xf>
    <xf numFmtId="0" fontId="10" fillId="5" borderId="10" applyNumberFormat="0" applyAlignment="0" applyProtection="0">
      <alignment horizontal="left" vertical="center" indent="1"/>
    </xf>
    <xf numFmtId="165" fontId="9" fillId="6" borderId="13" applyNumberFormat="0" applyBorder="0">
      <alignment horizontal="right" vertical="center"/>
      <protection locked="0"/>
    </xf>
    <xf numFmtId="0" fontId="10" fillId="4" borderId="10" applyNumberFormat="0" applyAlignment="0">
      <alignment horizontal="left" vertical="center" indent="1"/>
      <protection locked="0"/>
    </xf>
    <xf numFmtId="165" fontId="7" fillId="5" borderId="10" applyNumberFormat="0" applyProtection="0">
      <alignment horizontal="right" vertical="center"/>
    </xf>
    <xf numFmtId="165" fontId="7" fillId="6" borderId="10" applyNumberFormat="0" applyBorder="0">
      <alignment horizontal="right" vertical="center"/>
      <protection locked="0"/>
    </xf>
    <xf numFmtId="165" fontId="11" fillId="7" borderId="14" applyNumberFormat="0" applyBorder="0" applyAlignment="0" applyProtection="0">
      <alignment horizontal="right" vertical="center" indent="1"/>
    </xf>
    <xf numFmtId="165" fontId="12" fillId="8" borderId="14" applyNumberFormat="0" applyBorder="0" applyAlignment="0" applyProtection="0">
      <alignment horizontal="right" vertical="center" indent="1"/>
    </xf>
    <xf numFmtId="165" fontId="12" fillId="9" borderId="14" applyNumberFormat="0" applyBorder="0" applyAlignment="0" applyProtection="0">
      <alignment horizontal="right" vertical="center" indent="1"/>
    </xf>
    <xf numFmtId="165" fontId="13" fillId="10" borderId="14" applyNumberFormat="0" applyBorder="0" applyAlignment="0" applyProtection="0">
      <alignment horizontal="right" vertical="center" indent="1"/>
    </xf>
    <xf numFmtId="165" fontId="13" fillId="11" borderId="14" applyNumberFormat="0" applyBorder="0" applyAlignment="0" applyProtection="0">
      <alignment horizontal="right" vertical="center" indent="1"/>
    </xf>
    <xf numFmtId="165" fontId="13" fillId="12" borderId="14" applyNumberFormat="0" applyBorder="0" applyAlignment="0" applyProtection="0">
      <alignment horizontal="right" vertical="center" indent="1"/>
    </xf>
    <xf numFmtId="165" fontId="14" fillId="13" borderId="14" applyNumberFormat="0" applyBorder="0" applyAlignment="0" applyProtection="0">
      <alignment horizontal="right" vertical="center" indent="1"/>
    </xf>
    <xf numFmtId="165" fontId="14" fillId="14" borderId="14" applyNumberFormat="0" applyBorder="0" applyAlignment="0" applyProtection="0">
      <alignment horizontal="right" vertical="center" indent="1"/>
    </xf>
    <xf numFmtId="165" fontId="14" fillId="15" borderId="14" applyNumberFormat="0" applyBorder="0" applyAlignment="0" applyProtection="0">
      <alignment horizontal="right" vertical="center" indent="1"/>
    </xf>
    <xf numFmtId="0" fontId="15" fillId="0" borderId="12" applyNumberFormat="0" applyFont="0" applyFill="0" applyAlignment="0" applyProtection="0"/>
    <xf numFmtId="165" fontId="9" fillId="16" borderId="12" applyNumberFormat="0" applyAlignment="0" applyProtection="0">
      <alignment horizontal="left" vertical="center" indent="1"/>
    </xf>
    <xf numFmtId="0" fontId="7" fillId="3" borderId="10" applyNumberFormat="0" applyAlignment="0" applyProtection="0">
      <alignment horizontal="left" vertical="center" indent="1"/>
    </xf>
    <xf numFmtId="0" fontId="10" fillId="17" borderId="12" applyNumberFormat="0" applyAlignment="0" applyProtection="0">
      <alignment horizontal="left" vertical="center" indent="1"/>
    </xf>
    <xf numFmtId="0" fontId="10" fillId="18" borderId="12" applyNumberFormat="0" applyAlignment="0" applyProtection="0">
      <alignment horizontal="left" vertical="center" indent="1"/>
    </xf>
    <xf numFmtId="0" fontId="10" fillId="19" borderId="12" applyNumberFormat="0" applyAlignment="0" applyProtection="0">
      <alignment horizontal="left" vertical="center" indent="1"/>
    </xf>
    <xf numFmtId="0" fontId="10" fillId="6" borderId="12" applyNumberFormat="0" applyAlignment="0" applyProtection="0">
      <alignment horizontal="left" vertical="center" indent="1"/>
    </xf>
    <xf numFmtId="0" fontId="10" fillId="5" borderId="10" applyNumberFormat="0" applyAlignment="0" applyProtection="0">
      <alignment horizontal="left" vertical="center" indent="1"/>
    </xf>
    <xf numFmtId="0" fontId="16" fillId="0" borderId="15" applyNumberFormat="0" applyFill="0" applyBorder="0" applyAlignment="0" applyProtection="0"/>
    <xf numFmtId="0" fontId="17" fillId="0" borderId="15" applyNumberFormat="0" applyBorder="0" applyAlignment="0" applyProtection="0"/>
    <xf numFmtId="0" fontId="16" fillId="4" borderId="10" applyNumberFormat="0" applyAlignment="0">
      <alignment horizontal="left" vertical="center" indent="1"/>
      <protection locked="0"/>
    </xf>
    <xf numFmtId="0" fontId="16" fillId="4" borderId="10" applyNumberFormat="0" applyAlignment="0">
      <alignment horizontal="left" vertical="center" indent="1"/>
      <protection locked="0"/>
    </xf>
    <xf numFmtId="0" fontId="16" fillId="5" borderId="10" applyNumberFormat="0" applyAlignment="0" applyProtection="0">
      <alignment horizontal="left" vertical="center" indent="1"/>
    </xf>
    <xf numFmtId="165" fontId="18" fillId="5" borderId="10" applyNumberFormat="0" applyProtection="0">
      <alignment horizontal="right" vertical="center"/>
    </xf>
    <xf numFmtId="165" fontId="19" fillId="6" borderId="13" applyNumberFormat="0" applyBorder="0">
      <alignment horizontal="right" vertical="center"/>
      <protection locked="0"/>
    </xf>
    <xf numFmtId="165" fontId="18" fillId="6" borderId="10" applyNumberFormat="0" applyBorder="0">
      <alignment horizontal="right" vertical="center"/>
      <protection locked="0"/>
    </xf>
    <xf numFmtId="165" fontId="9" fillId="0" borderId="13" applyNumberFormat="0" applyFill="0" applyBorder="0" applyAlignment="0" applyProtection="0">
      <alignment horizontal="right" vertical="center"/>
    </xf>
    <xf numFmtId="165" fontId="9" fillId="0" borderId="13" applyNumberFormat="0" applyFill="0" applyBorder="0" applyAlignment="0" applyProtection="0">
      <alignment horizontal="right" vertical="center"/>
    </xf>
    <xf numFmtId="0" fontId="15" fillId="0" borderId="16" applyNumberFormat="0" applyFont="0" applyFill="0" applyAlignment="0" applyProtection="0"/>
    <xf numFmtId="0" fontId="8" fillId="20" borderId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7" fillId="38" borderId="0" applyNumberFormat="0" applyBorder="0" applyAlignment="0" applyProtection="0"/>
    <xf numFmtId="0" fontId="28" fillId="41" borderId="11" applyNumberFormat="0" applyAlignment="0" applyProtection="0"/>
    <xf numFmtId="0" fontId="29" fillId="33" borderId="17" applyNumberFormat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6" fillId="31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21" applyNumberFormat="0" applyFill="0" applyAlignment="0" applyProtection="0"/>
    <xf numFmtId="0" fontId="35" fillId="39" borderId="0" applyNumberFormat="0" applyBorder="0" applyAlignment="0" applyProtection="0"/>
    <xf numFmtId="0" fontId="8" fillId="38" borderId="11" applyNumberFormat="0" applyFont="0" applyAlignment="0" applyProtection="0"/>
    <xf numFmtId="0" fontId="36" fillId="41" borderId="22" applyNumberFormat="0" applyAlignment="0" applyProtection="0"/>
    <xf numFmtId="4" fontId="39" fillId="45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0" fontId="22" fillId="2" borderId="23" applyNumberFormat="0" applyProtection="0">
      <alignment horizontal="left" vertical="top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0" fontId="20" fillId="57" borderId="26" applyBorder="0"/>
    <xf numFmtId="4" fontId="21" fillId="64" borderId="23" applyNumberFormat="0" applyProtection="0">
      <alignment vertical="center"/>
    </xf>
    <xf numFmtId="4" fontId="39" fillId="65" borderId="27" applyNumberFormat="0" applyProtection="0">
      <alignment vertical="center"/>
    </xf>
    <xf numFmtId="4" fontId="21" fillId="60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4" fontId="8" fillId="0" borderId="11" applyNumberFormat="0" applyProtection="0">
      <alignment horizontal="right" vertical="center"/>
    </xf>
    <xf numFmtId="4" fontId="39" fillId="66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21" fillId="58" borderId="23" applyNumberFormat="0" applyProtection="0">
      <alignment horizontal="left" vertical="top" indent="1"/>
    </xf>
    <xf numFmtId="4" fontId="23" fillId="67" borderId="24" applyNumberFormat="0" applyProtection="0">
      <alignment horizontal="left" vertical="center" indent="1"/>
    </xf>
    <xf numFmtId="0" fontId="8" fillId="68" borderId="27"/>
    <xf numFmtId="4" fontId="24" fillId="63" borderId="11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8" fillId="0" borderId="0" applyNumberFormat="0" applyFill="0" applyBorder="0" applyAlignment="0" applyProtection="0"/>
    <xf numFmtId="165" fontId="9" fillId="16" borderId="12" applyNumberFormat="0" applyAlignment="0" applyProtection="0">
      <alignment horizontal="left" vertical="center" indent="1"/>
    </xf>
    <xf numFmtId="165" fontId="40" fillId="16" borderId="0" applyNumberFormat="0" applyAlignment="0" applyProtection="0">
      <alignment horizontal="left" vertical="center" indent="1"/>
    </xf>
    <xf numFmtId="0" fontId="41" fillId="20" borderId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8" fillId="38" borderId="11" applyNumberFormat="0" applyFont="0" applyAlignment="0" applyProtection="0"/>
    <xf numFmtId="4" fontId="8" fillId="2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4" fontId="8" fillId="0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8" fillId="68" borderId="27"/>
  </cellStyleXfs>
  <cellXfs count="36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164" fontId="3" fillId="0" borderId="6" xfId="1" applyNumberFormat="1" applyBorder="1"/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topLeftCell="A7" zoomScaleNormal="100" workbookViewId="0">
      <pane xSplit="2" topLeftCell="E1" activePane="topRight" state="frozenSplit"/>
      <selection pane="topRight" activeCell="A10" sqref="A10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30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572900</v>
      </c>
      <c r="D9" s="13">
        <v>573437</v>
      </c>
      <c r="E9" s="13">
        <v>573741</v>
      </c>
      <c r="F9" s="13">
        <v>573919</v>
      </c>
      <c r="G9" s="13">
        <v>573690</v>
      </c>
      <c r="H9" s="13">
        <v>573926</v>
      </c>
      <c r="O9" s="24">
        <f>AVERAGE(C9:H9)</f>
        <v>573602.16666666663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386012755.80299997</v>
      </c>
      <c r="D11" s="13">
        <v>335433089.26099998</v>
      </c>
      <c r="E11" s="13">
        <v>368012475.51499999</v>
      </c>
      <c r="F11" s="13">
        <v>317786111.01499999</v>
      </c>
      <c r="G11" s="13">
        <v>264457474.91299999</v>
      </c>
      <c r="H11" s="13">
        <v>290768752.62800002</v>
      </c>
      <c r="I11" s="13">
        <v>363119932.847</v>
      </c>
      <c r="J11" s="13">
        <v>342385280.67400002</v>
      </c>
      <c r="K11" s="13">
        <v>356807481.75300002</v>
      </c>
      <c r="O11" s="24">
        <f>SUM(C11:K11)</f>
        <v>3024783354.4090004</v>
      </c>
    </row>
    <row r="12" spans="1:15" x14ac:dyDescent="0.2">
      <c r="A12" s="14"/>
      <c r="O12" s="24"/>
    </row>
    <row r="13" spans="1:15" x14ac:dyDescent="0.2">
      <c r="A13" s="14"/>
      <c r="B13" s="6" t="s">
        <v>28</v>
      </c>
      <c r="C13" s="33">
        <v>510688</v>
      </c>
      <c r="D13" s="33">
        <v>488194</v>
      </c>
      <c r="E13" s="33">
        <v>511703</v>
      </c>
      <c r="F13" s="33">
        <v>509721</v>
      </c>
      <c r="G13" s="33">
        <v>485563</v>
      </c>
      <c r="H13" s="33">
        <v>512064</v>
      </c>
      <c r="O13" s="24">
        <f>AVERAGE(C13:H13)</f>
        <v>502988.83333333331</v>
      </c>
    </row>
    <row r="14" spans="1:15" x14ac:dyDescent="0.2">
      <c r="A14" s="14"/>
      <c r="O14" s="24"/>
    </row>
    <row r="15" spans="1:15" x14ac:dyDescent="0.2">
      <c r="A15" s="14"/>
      <c r="B15" s="6" t="s">
        <v>27</v>
      </c>
      <c r="C15" s="13">
        <v>347168037.10900003</v>
      </c>
      <c r="D15" s="13">
        <v>302319652.15499997</v>
      </c>
      <c r="E15" s="13">
        <v>331700035.17400002</v>
      </c>
      <c r="F15" s="13">
        <v>285719538.92000002</v>
      </c>
      <c r="G15" s="13">
        <v>237124408.81799999</v>
      </c>
      <c r="H15" s="13">
        <v>260098977.32800001</v>
      </c>
      <c r="I15" s="13">
        <v>325188113.88800001</v>
      </c>
      <c r="J15" s="13">
        <v>307361080.73799998</v>
      </c>
      <c r="K15" s="13">
        <v>320362371.17900002</v>
      </c>
      <c r="O15" s="24">
        <f>SUM(C15:K15)</f>
        <v>2717042215.309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5235</v>
      </c>
      <c r="D17" s="13">
        <v>5236</v>
      </c>
      <c r="E17" s="15">
        <v>5237</v>
      </c>
      <c r="F17" s="13">
        <v>5233</v>
      </c>
      <c r="G17" s="13">
        <v>5227</v>
      </c>
      <c r="H17" s="13">
        <v>5225</v>
      </c>
      <c r="O17" s="24">
        <f>AVERAGE(C17:H17)</f>
        <v>5232.166666666667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1080746</v>
      </c>
      <c r="D19" s="13">
        <v>896492</v>
      </c>
      <c r="E19" s="13">
        <v>960789</v>
      </c>
      <c r="F19" s="13">
        <v>815846</v>
      </c>
      <c r="G19" s="13">
        <v>661338</v>
      </c>
      <c r="H19" s="13">
        <v>608863</v>
      </c>
      <c r="I19" s="13">
        <v>619372</v>
      </c>
      <c r="J19" s="13">
        <v>629268</v>
      </c>
      <c r="K19" s="13">
        <v>792787</v>
      </c>
      <c r="O19" s="35">
        <f>SUM(C19:K19)</f>
        <v>7065501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578135</v>
      </c>
      <c r="D21" s="13">
        <f t="shared" si="0"/>
        <v>578673</v>
      </c>
      <c r="E21" s="13">
        <f t="shared" si="0"/>
        <v>578978</v>
      </c>
      <c r="F21" s="13">
        <f t="shared" si="0"/>
        <v>579152</v>
      </c>
      <c r="G21" s="13">
        <f t="shared" si="0"/>
        <v>578917</v>
      </c>
      <c r="H21" s="13">
        <f t="shared" si="0"/>
        <v>579151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>M9+M17</f>
        <v>0</v>
      </c>
      <c r="N21" s="13">
        <f>N9+N17</f>
        <v>0</v>
      </c>
      <c r="O21" s="26">
        <f>AVERAGE(C21:H21)</f>
        <v>578834.33333333337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387093501.80299997</v>
      </c>
      <c r="D23" s="18">
        <f t="shared" si="1"/>
        <v>336329581.26099998</v>
      </c>
      <c r="E23" s="18">
        <f t="shared" si="1"/>
        <v>368973264.51499999</v>
      </c>
      <c r="F23" s="18">
        <f t="shared" si="1"/>
        <v>318601957.01499999</v>
      </c>
      <c r="G23" s="18">
        <f t="shared" si="1"/>
        <v>265118812.91299999</v>
      </c>
      <c r="H23" s="18">
        <f t="shared" si="1"/>
        <v>291377615.62800002</v>
      </c>
      <c r="I23" s="18">
        <f t="shared" si="1"/>
        <v>363739304.847</v>
      </c>
      <c r="J23" s="18">
        <f t="shared" si="1"/>
        <v>343014548.67400002</v>
      </c>
      <c r="K23" s="18">
        <f t="shared" si="1"/>
        <v>357600268.75300002</v>
      </c>
      <c r="L23" s="18">
        <f t="shared" si="1"/>
        <v>0</v>
      </c>
      <c r="M23" s="18">
        <f>M11+M19</f>
        <v>0</v>
      </c>
      <c r="N23" s="18">
        <f>N11+N19</f>
        <v>0</v>
      </c>
      <c r="O23" s="27">
        <f>SUM(C23:K23)</f>
        <v>3031848855.4090004</v>
      </c>
    </row>
    <row r="24" spans="1:15" x14ac:dyDescent="0.2">
      <c r="O24" s="15"/>
    </row>
    <row r="25" spans="1:15" x14ac:dyDescent="0.2">
      <c r="A25" s="32" t="s">
        <v>31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59950</v>
      </c>
      <c r="D28" s="13">
        <v>60081</v>
      </c>
      <c r="E28" s="13">
        <v>60268</v>
      </c>
      <c r="F28" s="13">
        <v>60429</v>
      </c>
      <c r="G28" s="13">
        <v>60553</v>
      </c>
      <c r="H28" s="13">
        <v>60710</v>
      </c>
      <c r="O28" s="24">
        <f>AVERAGE(C28:H28)</f>
        <v>60331.833333333336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55957893.484999992</v>
      </c>
      <c r="D30" s="13">
        <v>51815401.09799999</v>
      </c>
      <c r="E30" s="13">
        <v>58396930.227999993</v>
      </c>
      <c r="F30" s="13">
        <v>51407241.776999995</v>
      </c>
      <c r="G30" s="13">
        <v>44516721.636</v>
      </c>
      <c r="H30" s="13">
        <v>50968209.456000008</v>
      </c>
      <c r="I30" s="13">
        <v>60714838.655000016</v>
      </c>
      <c r="J30" s="13">
        <v>58240894.483000003</v>
      </c>
      <c r="K30" s="13">
        <v>60134616.166000016</v>
      </c>
      <c r="O30" s="24">
        <f>SUM(C30:K30)</f>
        <v>492152746.98399997</v>
      </c>
    </row>
    <row r="31" spans="1:15" x14ac:dyDescent="0.2">
      <c r="A31" s="14"/>
      <c r="O31" s="24"/>
    </row>
    <row r="32" spans="1:15" x14ac:dyDescent="0.2">
      <c r="A32" s="14"/>
      <c r="B32" s="6" t="s">
        <v>28</v>
      </c>
      <c r="C32" s="34">
        <v>43053</v>
      </c>
      <c r="D32" s="34">
        <v>41495</v>
      </c>
      <c r="E32" s="34">
        <v>43572</v>
      </c>
      <c r="F32" s="34">
        <v>43381</v>
      </c>
      <c r="G32" s="34">
        <v>41429</v>
      </c>
      <c r="H32" s="34">
        <v>43709</v>
      </c>
      <c r="O32" s="24">
        <f>AVERAGE(C32:H32)</f>
        <v>42773.166666666664</v>
      </c>
    </row>
    <row r="33" spans="1:15" x14ac:dyDescent="0.2">
      <c r="A33" s="14"/>
      <c r="O33" s="24"/>
    </row>
    <row r="34" spans="1:15" x14ac:dyDescent="0.2">
      <c r="A34" s="14"/>
      <c r="B34" s="6" t="s">
        <v>27</v>
      </c>
      <c r="C34" s="13">
        <v>40580156.454000019</v>
      </c>
      <c r="D34" s="13">
        <v>37724806.033999994</v>
      </c>
      <c r="E34" s="13">
        <v>42349430.456000008</v>
      </c>
      <c r="F34" s="13">
        <v>36833951.668999985</v>
      </c>
      <c r="G34" s="13">
        <v>31750416.159000002</v>
      </c>
      <c r="H34" s="13">
        <v>36888622.080000013</v>
      </c>
      <c r="I34" s="13">
        <v>44360314.472000033</v>
      </c>
      <c r="J34" s="13">
        <v>42503015.869999982</v>
      </c>
      <c r="K34" s="13">
        <v>43625988.062000021</v>
      </c>
      <c r="O34" s="24">
        <f>SUM(C34:K34)</f>
        <v>356616701.25600004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560</v>
      </c>
      <c r="D36" s="13">
        <v>558</v>
      </c>
      <c r="E36" s="15">
        <v>559</v>
      </c>
      <c r="F36" s="13">
        <v>557</v>
      </c>
      <c r="G36" s="13">
        <v>555</v>
      </c>
      <c r="H36" s="13">
        <v>555</v>
      </c>
      <c r="M36" s="15"/>
      <c r="O36" s="24">
        <f>AVERAGE(C36:H36)</f>
        <v>557.33333333333337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1751810</v>
      </c>
      <c r="D38" s="13">
        <v>-885194</v>
      </c>
      <c r="E38" s="13">
        <v>2638596</v>
      </c>
      <c r="F38" s="13">
        <v>1264128</v>
      </c>
      <c r="G38" s="13">
        <v>758299</v>
      </c>
      <c r="H38" s="13">
        <v>769684</v>
      </c>
      <c r="I38" s="13">
        <v>1686479</v>
      </c>
      <c r="J38" s="13">
        <v>1104025</v>
      </c>
      <c r="K38" s="13">
        <v>1321460</v>
      </c>
      <c r="O38" s="24">
        <f>SUM(C38:K38)</f>
        <v>10409287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60510</v>
      </c>
      <c r="D40" s="21">
        <f t="shared" si="2"/>
        <v>60639</v>
      </c>
      <c r="E40" s="21">
        <f>E28+E36</f>
        <v>60827</v>
      </c>
      <c r="F40" s="21">
        <f>F28+F36</f>
        <v>60986</v>
      </c>
      <c r="G40" s="21">
        <f t="shared" si="2"/>
        <v>61108</v>
      </c>
      <c r="H40" s="21">
        <f t="shared" si="2"/>
        <v>61265</v>
      </c>
      <c r="I40" s="21">
        <f t="shared" si="2"/>
        <v>0</v>
      </c>
      <c r="J40" s="21">
        <f t="shared" si="2"/>
        <v>0</v>
      </c>
      <c r="K40" s="21">
        <f t="shared" si="2"/>
        <v>0</v>
      </c>
      <c r="L40" s="21">
        <f t="shared" si="2"/>
        <v>0</v>
      </c>
      <c r="M40" s="21">
        <f>M28+M36</f>
        <v>0</v>
      </c>
      <c r="N40" s="21">
        <f>N28+N36</f>
        <v>0</v>
      </c>
      <c r="O40" s="26">
        <f>AVERAGE(C40:H40)</f>
        <v>60889.166666666664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>C30+C38</f>
        <v>57709703.484999992</v>
      </c>
      <c r="D42" s="18">
        <f t="shared" ref="D42:L42" si="3">D30+D38</f>
        <v>50930207.09799999</v>
      </c>
      <c r="E42" s="18">
        <f>E30+E38</f>
        <v>61035526.227999993</v>
      </c>
      <c r="F42" s="18">
        <f>F30+F38</f>
        <v>52671369.776999995</v>
      </c>
      <c r="G42" s="18">
        <f t="shared" si="3"/>
        <v>45275020.636</v>
      </c>
      <c r="H42" s="18">
        <f t="shared" si="3"/>
        <v>51737893.456000008</v>
      </c>
      <c r="I42" s="18">
        <f t="shared" si="3"/>
        <v>62401317.655000016</v>
      </c>
      <c r="J42" s="18">
        <f t="shared" si="3"/>
        <v>59344919.483000003</v>
      </c>
      <c r="K42" s="18">
        <f t="shared" si="3"/>
        <v>61456076.166000016</v>
      </c>
      <c r="L42" s="18">
        <f t="shared" si="3"/>
        <v>0</v>
      </c>
      <c r="M42" s="18">
        <f>M30+M38</f>
        <v>0</v>
      </c>
      <c r="N42" s="18">
        <f>N30+N38</f>
        <v>0</v>
      </c>
      <c r="O42" s="27">
        <f>SUM(C42:K42)</f>
        <v>502562033.98399997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638645</v>
      </c>
      <c r="D47" s="13">
        <f t="shared" si="4"/>
        <v>639312</v>
      </c>
      <c r="E47" s="13">
        <f>E21+E40</f>
        <v>639805</v>
      </c>
      <c r="F47" s="13">
        <f>F21+F40</f>
        <v>640138</v>
      </c>
      <c r="G47" s="13">
        <f t="shared" si="4"/>
        <v>640025</v>
      </c>
      <c r="H47" s="13">
        <f t="shared" si="4"/>
        <v>640416</v>
      </c>
      <c r="I47" s="13">
        <f t="shared" si="4"/>
        <v>0</v>
      </c>
      <c r="J47" s="13">
        <f t="shared" si="4"/>
        <v>0</v>
      </c>
      <c r="K47" s="13">
        <f t="shared" si="4"/>
        <v>0</v>
      </c>
      <c r="L47" s="13">
        <f t="shared" si="4"/>
        <v>0</v>
      </c>
      <c r="M47" s="13">
        <f t="shared" si="4"/>
        <v>0</v>
      </c>
      <c r="N47" s="13">
        <f>N21+N40</f>
        <v>0</v>
      </c>
      <c r="O47" s="26">
        <f>AVERAGE(C47:H47)</f>
        <v>639723.5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444803205.28799999</v>
      </c>
      <c r="D49" s="18">
        <f t="shared" si="5"/>
        <v>387259788.35899997</v>
      </c>
      <c r="E49" s="18">
        <f>E23+E42</f>
        <v>430008790.74299997</v>
      </c>
      <c r="F49" s="18">
        <f>F23+F42</f>
        <v>371273326.792</v>
      </c>
      <c r="G49" s="18">
        <f t="shared" si="5"/>
        <v>310393833.54899997</v>
      </c>
      <c r="H49" s="18">
        <f t="shared" si="5"/>
        <v>343115509.08400005</v>
      </c>
      <c r="I49" s="18">
        <f t="shared" si="5"/>
        <v>426140622.50200003</v>
      </c>
      <c r="J49" s="18">
        <f t="shared" si="5"/>
        <v>402359468.15700001</v>
      </c>
      <c r="K49" s="18">
        <f t="shared" si="5"/>
        <v>419056344.91900003</v>
      </c>
      <c r="L49" s="18">
        <f t="shared" si="5"/>
        <v>0</v>
      </c>
      <c r="M49" s="18">
        <f t="shared" si="5"/>
        <v>0</v>
      </c>
      <c r="N49" s="18">
        <f>N23+N42</f>
        <v>0</v>
      </c>
      <c r="O49" s="27">
        <f>SUM(C49:K49)</f>
        <v>3534410889.3930001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29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2021</vt:lpstr>
      <vt:lpstr>'RES &amp; Small ALL_ONLY 2021'!Print_Area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2020-08-04T16:22:32Z</cp:lastPrinted>
  <dcterms:created xsi:type="dcterms:W3CDTF">2017-11-06T15:12:59Z</dcterms:created>
  <dcterms:modified xsi:type="dcterms:W3CDTF">2021-10-14T17:02:07Z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983509867</vt:i4>
  </property>
  <property fmtid="{D5CDD505-2E9C-101B-9397-08002B2CF9AE}" pid="3" name="_NewReviewCycle">
    <vt:lpwstr/>
  </property>
  <property fmtid="{D5CDD505-2E9C-101B-9397-08002B2CF9AE}" pid="4" name="_EmailSubject">
    <vt:lpwstr>Files for RES/SGS with SOP Only</vt:lpwstr>
  </property>
  <property fmtid="{D5CDD505-2E9C-101B-9397-08002B2CF9AE}" pid="5" name="_AuthorEmail">
    <vt:lpwstr>Rhonda.Poirier@cmpco.com</vt:lpwstr>
  </property>
  <property fmtid="{D5CDD505-2E9C-101B-9397-08002B2CF9AE}" pid="6" name="_AuthorEmailDisplayName">
    <vt:lpwstr>Poirier, Rhonda A.</vt:lpwstr>
  </property>
  <property fmtid="{D5CDD505-2E9C-101B-9397-08002B2CF9AE}" pid="7" name="_PreviousAdHocReviewCycleID">
    <vt:i4>1063316068</vt:i4>
  </property>
  <property fmtid="{D5CDD505-2E9C-101B-9397-08002B2CF9AE}" pid="8" name="_ReviewingToolsShownOnce">
    <vt:lpwstr/>
  </property>
</Properties>
</file>