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-15" windowWidth="12300" windowHeight="12045" tabRatio="853" activeTab="2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MGS'!$A$1:$O$29</definedName>
    <definedName name="_xlnm.Print_Area" localSheetId="1">'CY Summary MGS-P'!$A$1:$O$29</definedName>
    <definedName name="_xlnm.Print_Area" localSheetId="0">'CY Summary MGS-S'!$A$2:$O$29</definedName>
  </definedNames>
  <calcPr calcId="145621"/>
</workbook>
</file>

<file path=xl/calcChain.xml><?xml version="1.0" encoding="utf-8"?>
<calcChain xmlns="http://schemas.openxmlformats.org/spreadsheetml/2006/main">
  <c r="I17" i="24" l="1"/>
  <c r="J17" i="24"/>
  <c r="K17" i="24"/>
  <c r="L17" i="24"/>
  <c r="M17" i="24"/>
  <c r="N17" i="24"/>
  <c r="O17" i="22"/>
  <c r="O17" i="20"/>
  <c r="O17" i="24" l="1"/>
  <c r="O10" i="24"/>
  <c r="I10" i="24"/>
  <c r="J10" i="24"/>
  <c r="K10" i="24"/>
  <c r="L10" i="24"/>
  <c r="M10" i="24"/>
  <c r="N10" i="24"/>
  <c r="O10" i="22"/>
  <c r="O10" i="20"/>
  <c r="H17" i="20" l="1"/>
  <c r="D17" i="20"/>
  <c r="O12" i="20" l="1"/>
  <c r="O14" i="20"/>
  <c r="O19" i="20"/>
  <c r="O12" i="22" l="1"/>
  <c r="O14" i="22"/>
  <c r="O21" i="22"/>
  <c r="O19" i="22"/>
  <c r="D12" i="24"/>
  <c r="D14" i="24"/>
  <c r="E14" i="24"/>
  <c r="F12" i="24"/>
  <c r="C21" i="24"/>
  <c r="C19" i="24"/>
  <c r="C14" i="24"/>
  <c r="C12" i="24"/>
  <c r="G17" i="24"/>
  <c r="G10" i="24"/>
  <c r="E19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E10" i="24"/>
  <c r="E17" i="24"/>
  <c r="O14" i="24" l="1"/>
  <c r="O21" i="20"/>
  <c r="G21" i="24"/>
  <c r="G12" i="24"/>
  <c r="G19" i="24"/>
  <c r="F19" i="24"/>
  <c r="F21" i="24"/>
  <c r="D17" i="24"/>
  <c r="D10" i="24"/>
  <c r="C17" i="24"/>
  <c r="C10" i="24"/>
  <c r="E21" i="24"/>
  <c r="E12" i="24"/>
  <c r="O21" i="24" l="1"/>
  <c r="O19" i="24"/>
  <c r="O12" i="24"/>
</calcChain>
</file>

<file path=xl/sharedStrings.xml><?xml version="1.0" encoding="utf-8"?>
<sst xmlns="http://schemas.openxmlformats.org/spreadsheetml/2006/main" count="85" uniqueCount="27">
  <si>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</si>
  <si>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</si>
  <si>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</si>
  <si>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</si>
  <si>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</si>
  <si>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</si>
  <si>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</si>
  <si>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</si>
  <si>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</si>
  <si>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</si>
  <si>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</si>
  <si>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</si>
  <si>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</si>
  <si>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</si>
  <si>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</si>
  <si>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</si>
  <si>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</si>
  <si>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</si>
  <si>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</si>
  <si>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</si>
  <si>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</si>
  <si>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</si>
  <si>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</si>
  <si>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</si>
  <si>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For 2019 Bid - used the average of Jan &amp; Mar customers for Feb, and average of Apr &amp; May for Jun.</t>
  </si>
  <si>
    <t>2019 Billing Units - All &amp;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</si>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</sst>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9"/>
  <sheetViews>
    <sheetView topLeftCell="A2" workbookViewId="0">
      <pane xSplit="2" topLeftCell="C1" activePane="topRight" state="frozenSplit"/>
      <selection pane="topRight" activeCell="A2" sqref="A2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14</v>
      </c>
      <c r="B10" s="4" t="s">
        <v>15</v>
      </c>
      <c r="C10" s="11">
        <v>11217</v>
      </c>
      <c r="D10" s="11">
        <v>11207</v>
      </c>
      <c r="E10" s="11">
        <v>11016</v>
      </c>
      <c r="F10" s="11">
        <v>11085</v>
      </c>
      <c r="G10" s="11">
        <v>11092</v>
      </c>
      <c r="H10" s="11">
        <v>11070</v>
      </c>
      <c r="I10" s="11">
        <v>11228</v>
      </c>
      <c r="J10" s="11">
        <v>11242</v>
      </c>
      <c r="K10" s="11">
        <v>11267</v>
      </c>
      <c r="L10" s="11">
        <v>11252</v>
      </c>
      <c r="M10" s="11">
        <v>11240</v>
      </c>
      <c r="N10" s="11">
        <v>11248</v>
      </c>
      <c r="O10" s="12">
        <f>AVERAGE(C10:N10)</f>
        <v>11180.333333333334</v>
      </c>
    </row>
    <row r="11" spans="1:15">
      <c r="A11" s="10"/>
      <c r="O11" s="12"/>
    </row>
    <row r="12" spans="1:15">
      <c r="B12" s="4" t="s">
        <v>16</v>
      </c>
      <c r="C12" s="11">
        <v>164112761.70970601</v>
      </c>
      <c r="D12" s="11">
        <v>162611659.53376389</v>
      </c>
      <c r="E12" s="11">
        <v>163555273.92248404</v>
      </c>
      <c r="F12" s="11">
        <v>154473291.97894669</v>
      </c>
      <c r="G12" s="11">
        <v>150656459.44434935</v>
      </c>
      <c r="H12" s="11">
        <v>156966333.87258911</v>
      </c>
      <c r="I12" s="11">
        <v>179449337.111</v>
      </c>
      <c r="J12" s="11">
        <v>190552800.331</v>
      </c>
      <c r="K12" s="11">
        <v>171794186.73099998</v>
      </c>
      <c r="L12" s="11">
        <v>166556748.93600002</v>
      </c>
      <c r="M12" s="11">
        <v>131551799.91200003</v>
      </c>
      <c r="N12" s="11">
        <v>171274181.84900001</v>
      </c>
      <c r="O12" s="12">
        <f>SUM(C12:N12)</f>
        <v>1963554835.3318391</v>
      </c>
    </row>
    <row r="13" spans="1:15">
      <c r="O13" s="12"/>
    </row>
    <row r="14" spans="1:15">
      <c r="B14" s="4" t="s">
        <v>17</v>
      </c>
      <c r="C14" s="11">
        <v>466982.67005533911</v>
      </c>
      <c r="D14" s="11">
        <v>447412.99014432915</v>
      </c>
      <c r="E14" s="11">
        <v>489456.19011854008</v>
      </c>
      <c r="F14" s="11">
        <v>464876.22991090827</v>
      </c>
      <c r="G14" s="11">
        <v>478702.1900854893</v>
      </c>
      <c r="H14" s="11">
        <v>476661.82010337524</v>
      </c>
      <c r="I14" s="11">
        <v>573271.60000000044</v>
      </c>
      <c r="J14" s="11">
        <v>556388.66000000073</v>
      </c>
      <c r="K14" s="11">
        <v>508813.88000000082</v>
      </c>
      <c r="L14" s="11">
        <v>560966.47000000044</v>
      </c>
      <c r="M14" s="11">
        <v>425553.46000000084</v>
      </c>
      <c r="N14" s="11">
        <v>490180.62999999983</v>
      </c>
      <c r="O14" s="12">
        <f>SUM(C14:N14)</f>
        <v>5939266.7904179851</v>
      </c>
    </row>
    <row r="15" spans="1:15">
      <c r="C15" s="5"/>
    </row>
    <row r="16" spans="1:15">
      <c r="A16" s="18" t="s">
        <v>21</v>
      </c>
    </row>
    <row r="17" spans="1:15">
      <c r="A17" s="10" t="s">
        <v>14</v>
      </c>
      <c r="B17" s="4" t="s">
        <v>15</v>
      </c>
      <c r="C17" s="11">
        <v>6161</v>
      </c>
      <c r="D17" s="11">
        <f>AVERAGE(C17,E17)</f>
        <v>6162</v>
      </c>
      <c r="E17" s="11">
        <v>6163</v>
      </c>
      <c r="F17" s="11">
        <v>6161</v>
      </c>
      <c r="G17" s="11">
        <v>6180</v>
      </c>
      <c r="H17" s="11">
        <f>AVERAGE(F17:G17)</f>
        <v>6170.5</v>
      </c>
      <c r="I17" s="11">
        <v>5827</v>
      </c>
      <c r="J17" s="11">
        <v>5816</v>
      </c>
      <c r="K17" s="11">
        <v>5561</v>
      </c>
      <c r="L17" s="11">
        <v>5860</v>
      </c>
      <c r="M17" s="11">
        <v>5245</v>
      </c>
      <c r="N17" s="11">
        <v>5861</v>
      </c>
      <c r="O17" s="12">
        <f>AVERAGE(C17:N17)</f>
        <v>5930.625</v>
      </c>
    </row>
    <row r="18" spans="1:15">
      <c r="A18" s="10"/>
      <c r="O18" s="12"/>
    </row>
    <row r="19" spans="1:15">
      <c r="B19" s="4" t="s">
        <v>16</v>
      </c>
      <c r="C19" s="11">
        <v>61678541.873615921</v>
      </c>
      <c r="D19" s="11">
        <v>61384203.140918732</v>
      </c>
      <c r="E19" s="11">
        <v>61522531.989615083</v>
      </c>
      <c r="F19" s="11">
        <v>57805662.338832855</v>
      </c>
      <c r="G19" s="11">
        <v>56398172.055936888</v>
      </c>
      <c r="H19" s="11">
        <v>60045966.281814575</v>
      </c>
      <c r="I19" s="11">
        <v>69622069.921000004</v>
      </c>
      <c r="J19" s="11">
        <v>74591829.395999998</v>
      </c>
      <c r="K19" s="11">
        <v>64964524.990999997</v>
      </c>
      <c r="L19" s="11">
        <v>61658159.969999999</v>
      </c>
      <c r="M19" s="11">
        <v>47163285.891000003</v>
      </c>
      <c r="N19" s="11">
        <v>62490304.375</v>
      </c>
      <c r="O19" s="12">
        <f>SUM(C19:N19)</f>
        <v>739325252.22473407</v>
      </c>
    </row>
    <row r="20" spans="1:15">
      <c r="O20" s="12"/>
    </row>
    <row r="21" spans="1:15">
      <c r="B21" s="4" t="s">
        <v>17</v>
      </c>
      <c r="C21" s="11">
        <v>185619.01011957787</v>
      </c>
      <c r="D21" s="11">
        <v>177762.05009516142</v>
      </c>
      <c r="E21" s="11">
        <v>194513.78007669188</v>
      </c>
      <c r="F21" s="11">
        <v>186513.80997505225</v>
      </c>
      <c r="G21" s="11">
        <v>195676.55996642634</v>
      </c>
      <c r="H21" s="11">
        <v>197605.0500284452</v>
      </c>
      <c r="I21" s="11">
        <v>238243.55000000019</v>
      </c>
      <c r="J21" s="11">
        <v>232519.46999999945</v>
      </c>
      <c r="K21" s="11">
        <v>207131.97999999992</v>
      </c>
      <c r="L21" s="11">
        <v>227392.48999999993</v>
      </c>
      <c r="M21" s="11">
        <v>165540.54999999981</v>
      </c>
      <c r="N21" s="11">
        <v>191176.47</v>
      </c>
      <c r="O21" s="12">
        <f>SUM(C21:N21)</f>
        <v>2399694.7702613547</v>
      </c>
    </row>
    <row r="24" spans="1:15">
      <c r="A24" s="13" t="s">
        <v>20</v>
      </c>
    </row>
    <row r="25" spans="1:15" ht="11.25" customHeight="1"/>
    <row r="28" spans="1:15">
      <c r="A28" s="24" t="s">
        <v>26</v>
      </c>
    </row>
    <row r="29" spans="1:15">
      <c r="A29" s="24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8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22</v>
      </c>
      <c r="B10" s="4" t="s">
        <v>15</v>
      </c>
      <c r="C10" s="11">
        <v>182</v>
      </c>
      <c r="D10" s="11">
        <v>184</v>
      </c>
      <c r="E10" s="11">
        <v>181</v>
      </c>
      <c r="F10" s="11">
        <v>182</v>
      </c>
      <c r="G10" s="11">
        <v>182</v>
      </c>
      <c r="H10" s="11">
        <v>185</v>
      </c>
      <c r="I10" s="11">
        <v>212</v>
      </c>
      <c r="J10" s="11">
        <v>215</v>
      </c>
      <c r="K10" s="11">
        <v>216</v>
      </c>
      <c r="L10" s="11">
        <v>216</v>
      </c>
      <c r="M10" s="11">
        <v>218</v>
      </c>
      <c r="N10" s="11">
        <v>218</v>
      </c>
      <c r="O10" s="12">
        <f>AVERAGE(C10:N10)</f>
        <v>199.25</v>
      </c>
    </row>
    <row r="11" spans="1:15">
      <c r="A11" s="10"/>
      <c r="O11" s="12"/>
    </row>
    <row r="12" spans="1:15">
      <c r="B12" s="4" t="s">
        <v>16</v>
      </c>
      <c r="C12" s="11">
        <v>7004613.9563953727</v>
      </c>
      <c r="D12" s="11">
        <v>6531657.7206573486</v>
      </c>
      <c r="E12" s="11">
        <v>6890006.9061794281</v>
      </c>
      <c r="F12" s="11">
        <v>6106667.04438591</v>
      </c>
      <c r="G12" s="11">
        <v>6076363.138885498</v>
      </c>
      <c r="H12" s="11">
        <v>6067828.8974227905</v>
      </c>
      <c r="I12" s="11">
        <v>7248196.5659999996</v>
      </c>
      <c r="J12" s="11">
        <v>7535800.9610000011</v>
      </c>
      <c r="K12" s="11">
        <v>7129535.9139999989</v>
      </c>
      <c r="L12" s="11">
        <v>7195217.8769999994</v>
      </c>
      <c r="M12" s="11">
        <v>5437076.6939999992</v>
      </c>
      <c r="N12" s="11">
        <v>7330680.4000000004</v>
      </c>
      <c r="O12" s="12">
        <f>SUM(C12:N12)</f>
        <v>80553646.075926363</v>
      </c>
    </row>
    <row r="13" spans="1:15">
      <c r="O13" s="12"/>
    </row>
    <row r="14" spans="1:15">
      <c r="B14" s="4" t="s">
        <v>17</v>
      </c>
      <c r="C14" s="11">
        <v>18817.18005052954</v>
      </c>
      <c r="D14" s="11">
        <v>17471.630028385669</v>
      </c>
      <c r="E14" s="11">
        <v>19903.710035320371</v>
      </c>
      <c r="F14" s="11">
        <v>17680.560008082539</v>
      </c>
      <c r="G14" s="11">
        <v>18312.579989718273</v>
      </c>
      <c r="H14" s="11">
        <v>18529.399974107742</v>
      </c>
      <c r="I14" s="11">
        <v>24383.729999999992</v>
      </c>
      <c r="J14" s="11">
        <v>23099.530000000006</v>
      </c>
      <c r="K14" s="11">
        <v>21519.45</v>
      </c>
      <c r="L14" s="11">
        <v>26726.809999999994</v>
      </c>
      <c r="M14" s="11">
        <v>17750</v>
      </c>
      <c r="N14" s="11">
        <v>19871.920000000006</v>
      </c>
      <c r="O14" s="12">
        <f>SUM(C14:N14)</f>
        <v>244066.50008614414</v>
      </c>
    </row>
    <row r="15" spans="1:15">
      <c r="C15" s="5"/>
    </row>
    <row r="16" spans="1:15">
      <c r="A16" s="18" t="s">
        <v>21</v>
      </c>
    </row>
    <row r="17" spans="1:15">
      <c r="A17" s="10" t="s">
        <v>22</v>
      </c>
      <c r="B17" s="4" t="s">
        <v>15</v>
      </c>
      <c r="C17" s="11">
        <v>110</v>
      </c>
      <c r="D17" s="11">
        <v>104</v>
      </c>
      <c r="E17" s="11">
        <v>111</v>
      </c>
      <c r="F17" s="11">
        <v>113</v>
      </c>
      <c r="G17" s="11">
        <v>114</v>
      </c>
      <c r="H17" s="11">
        <v>107</v>
      </c>
      <c r="I17" s="11">
        <v>112</v>
      </c>
      <c r="J17" s="11">
        <v>112</v>
      </c>
      <c r="K17" s="11">
        <v>105</v>
      </c>
      <c r="L17" s="11">
        <v>113</v>
      </c>
      <c r="M17" s="11">
        <v>99</v>
      </c>
      <c r="N17" s="11">
        <v>110</v>
      </c>
      <c r="O17" s="12">
        <f>AVERAGE(C17:N17)</f>
        <v>109.16666666666667</v>
      </c>
    </row>
    <row r="18" spans="1:15">
      <c r="A18" s="10"/>
      <c r="O18" s="12"/>
    </row>
    <row r="19" spans="1:15">
      <c r="B19" s="4" t="s">
        <v>16</v>
      </c>
      <c r="C19" s="11">
        <v>2183211.0783684105</v>
      </c>
      <c r="D19" s="11">
        <v>1960614.4605560303</v>
      </c>
      <c r="E19" s="11">
        <v>2252713.9164276123</v>
      </c>
      <c r="F19" s="11">
        <v>1857821.4104995728</v>
      </c>
      <c r="G19" s="11">
        <v>2035163.2337646484</v>
      </c>
      <c r="H19" s="11">
        <v>2028983.8843460083</v>
      </c>
      <c r="I19" s="11">
        <v>2546973.5599999996</v>
      </c>
      <c r="J19" s="11">
        <v>2563030.051</v>
      </c>
      <c r="K19" s="11">
        <v>2274108.3400000003</v>
      </c>
      <c r="L19" s="11">
        <v>2224428.9879999999</v>
      </c>
      <c r="M19" s="11">
        <v>1465440.841</v>
      </c>
      <c r="N19" s="11">
        <v>2184289.2940000002</v>
      </c>
      <c r="O19" s="12">
        <f>SUM(C19:N19)</f>
        <v>25576779.057962276</v>
      </c>
    </row>
    <row r="20" spans="1:15">
      <c r="O20" s="12"/>
    </row>
    <row r="21" spans="1:15">
      <c r="B21" s="4" t="s">
        <v>17</v>
      </c>
      <c r="C21" s="11">
        <v>6328.1999978907388</v>
      </c>
      <c r="D21" s="11">
        <v>6001.5999885499496</v>
      </c>
      <c r="E21" s="11">
        <v>6794.1200169995445</v>
      </c>
      <c r="F21" s="11">
        <v>5732.0800278037805</v>
      </c>
      <c r="G21" s="11">
        <v>6768.3700130265197</v>
      </c>
      <c r="H21" s="11">
        <v>6722.2099807262402</v>
      </c>
      <c r="I21" s="11">
        <v>9551.32</v>
      </c>
      <c r="J21" s="11">
        <v>8932.8300000000017</v>
      </c>
      <c r="K21" s="11">
        <v>7424.03</v>
      </c>
      <c r="L21" s="11">
        <v>9035.57</v>
      </c>
      <c r="M21" s="11">
        <v>5943.1899999999987</v>
      </c>
      <c r="N21" s="11">
        <v>6820.98</v>
      </c>
      <c r="O21" s="12">
        <f>SUM(C21:N21)</f>
        <v>86054.500024996771</v>
      </c>
    </row>
    <row r="24" spans="1:15">
      <c r="A24" s="13" t="s">
        <v>20</v>
      </c>
    </row>
    <row r="25" spans="1:15" ht="11.25" customHeight="1"/>
    <row r="28" spans="1:15">
      <c r="A28" s="13" t="s">
        <v>26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Q28"/>
  <sheetViews>
    <sheetView tabSelected="1" workbookViewId="0"/>
  </sheetViews>
  <sheetFormatPr defaultColWidth="9.140625" defaultRowHeight="12.75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>
      <c r="A10" s="10" t="s">
        <v>23</v>
      </c>
      <c r="B10" s="4" t="s">
        <v>15</v>
      </c>
      <c r="C10" s="11">
        <f>+'CY Summary MGS-S'!C10+'CY Summary MGS-P'!C10</f>
        <v>11399</v>
      </c>
      <c r="D10" s="11">
        <f>+'CY Summary MGS-S'!D10+'CY Summary MGS-P'!D10</f>
        <v>11391</v>
      </c>
      <c r="E10" s="11">
        <f>+'CY Summary MGS-S'!E10+'CY Summary MGS-P'!E10</f>
        <v>11197</v>
      </c>
      <c r="F10" s="11">
        <f>+'CY Summary MGS-S'!F10+'CY Summary MGS-P'!F10</f>
        <v>11267</v>
      </c>
      <c r="G10" s="11">
        <f>+'CY Summary MGS-S'!G10+'CY Summary MGS-P'!G10</f>
        <v>11274</v>
      </c>
      <c r="H10" s="11">
        <f>+'CY Summary MGS-S'!H10+'CY Summary MGS-P'!H10</f>
        <v>11255</v>
      </c>
      <c r="I10" s="11">
        <f>+'CY Summary MGS-S'!I10+'CY Summary MGS-P'!I10</f>
        <v>11440</v>
      </c>
      <c r="J10" s="11">
        <f>+'CY Summary MGS-S'!J10+'CY Summary MGS-P'!J10</f>
        <v>11457</v>
      </c>
      <c r="K10" s="11">
        <f>+'CY Summary MGS-S'!K10+'CY Summary MGS-P'!K10</f>
        <v>11483</v>
      </c>
      <c r="L10" s="11">
        <f>+'CY Summary MGS-S'!L10+'CY Summary MGS-P'!L10</f>
        <v>11468</v>
      </c>
      <c r="M10" s="11">
        <f>+'CY Summary MGS-S'!M10+'CY Summary MGS-P'!M10</f>
        <v>11458</v>
      </c>
      <c r="N10" s="11">
        <f>+'CY Summary MGS-S'!N10+'CY Summary MGS-P'!N10</f>
        <v>11466</v>
      </c>
      <c r="O10" s="12">
        <f>AVERAGE(C10:N10)</f>
        <v>11379.583333333334</v>
      </c>
      <c r="Q10" s="17"/>
    </row>
    <row r="11" spans="1:17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>
      <c r="B12" s="4" t="s">
        <v>16</v>
      </c>
      <c r="C12" s="11">
        <f>+'CY Summary MGS-S'!C12+'CY Summary MGS-P'!C12</f>
        <v>171117375.6661014</v>
      </c>
      <c r="D12" s="11">
        <f>+'CY Summary MGS-S'!D12+'CY Summary MGS-P'!D12</f>
        <v>169143317.25442123</v>
      </c>
      <c r="E12" s="11">
        <f>+'CY Summary MGS-S'!E12+'CY Summary MGS-P'!E12</f>
        <v>170445280.82866347</v>
      </c>
      <c r="F12" s="11">
        <f>+'CY Summary MGS-S'!F12+'CY Summary MGS-P'!F12</f>
        <v>160579959.0233326</v>
      </c>
      <c r="G12" s="21">
        <f>+'CY Summary MGS-S'!G12+'CY Summary MGS-P'!G12</f>
        <v>156732822.58323485</v>
      </c>
      <c r="H12" s="21">
        <f>+'CY Summary MGS-S'!H12+'CY Summary MGS-P'!H12</f>
        <v>163034162.7700119</v>
      </c>
      <c r="I12" s="21">
        <v>186697533.67699999</v>
      </c>
      <c r="J12" s="21">
        <v>198088601.292</v>
      </c>
      <c r="K12" s="21">
        <v>178923722.64499998</v>
      </c>
      <c r="L12" s="21">
        <v>173751966.81300002</v>
      </c>
      <c r="M12" s="21">
        <v>136988876.60600004</v>
      </c>
      <c r="N12" s="21">
        <v>178604862.24900001</v>
      </c>
      <c r="O12" s="12">
        <f>SUM(C12:N12)</f>
        <v>2044108481.4077654</v>
      </c>
      <c r="Q12" s="17"/>
    </row>
    <row r="13" spans="1:17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>
      <c r="B14" s="4" t="s">
        <v>17</v>
      </c>
      <c r="C14" s="11">
        <f>+'CY Summary MGS-S'!C14+'CY Summary MGS-P'!C14</f>
        <v>485799.85010586865</v>
      </c>
      <c r="D14" s="11">
        <f>+'CY Summary MGS-S'!D14+'CY Summary MGS-P'!D14</f>
        <v>464884.62017271481</v>
      </c>
      <c r="E14" s="11">
        <f>+'CY Summary MGS-S'!E14+'CY Summary MGS-P'!E14</f>
        <v>509359.90015386045</v>
      </c>
      <c r="F14" s="11">
        <f>+'CY Summary MGS-S'!F14+'CY Summary MGS-P'!F14</f>
        <v>482556.78991899081</v>
      </c>
      <c r="G14" s="21">
        <f>+'CY Summary MGS-S'!G14+'CY Summary MGS-P'!G14</f>
        <v>497014.77007520758</v>
      </c>
      <c r="H14" s="21">
        <f>+'CY Summary MGS-S'!H14+'CY Summary MGS-P'!H14</f>
        <v>495191.22007748298</v>
      </c>
      <c r="I14" s="21">
        <v>597655.33000000042</v>
      </c>
      <c r="J14" s="21">
        <v>579488.19000000076</v>
      </c>
      <c r="K14" s="21">
        <v>530333.33000000077</v>
      </c>
      <c r="L14" s="21">
        <v>587693.28000000038</v>
      </c>
      <c r="M14" s="21">
        <v>443303.46000000084</v>
      </c>
      <c r="N14" s="21">
        <v>510052.54999999981</v>
      </c>
      <c r="O14" s="12">
        <f>SUM(C14:N14)</f>
        <v>6183333.2905041287</v>
      </c>
      <c r="Q14" s="17"/>
    </row>
    <row r="15" spans="1:17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>
      <c r="A17" s="10" t="s">
        <v>23</v>
      </c>
      <c r="B17" s="4" t="s">
        <v>15</v>
      </c>
      <c r="C17" s="11">
        <f>+'CY Summary MGS-S'!C17+'CY Summary MGS-P'!C17</f>
        <v>6271</v>
      </c>
      <c r="D17" s="11">
        <f>+'CY Summary MGS-S'!D17+'CY Summary MGS-P'!D17</f>
        <v>6266</v>
      </c>
      <c r="E17" s="11">
        <f>+'CY Summary MGS-S'!E17+'CY Summary MGS-P'!E17</f>
        <v>6274</v>
      </c>
      <c r="F17" s="11">
        <f>+'CY Summary MGS-S'!F17+'CY Summary MGS-P'!F17</f>
        <v>6274</v>
      </c>
      <c r="G17" s="21">
        <f>+'CY Summary MGS-S'!G17+'CY Summary MGS-P'!G17</f>
        <v>6294</v>
      </c>
      <c r="H17" s="21">
        <f>+'CY Summary MGS-S'!H17+'CY Summary MGS-P'!H17</f>
        <v>6277.5</v>
      </c>
      <c r="I17" s="21">
        <f>+'CY Summary MGS-S'!I17+'CY Summary MGS-P'!I17</f>
        <v>5939</v>
      </c>
      <c r="J17" s="21">
        <f>+'CY Summary MGS-S'!J17+'CY Summary MGS-P'!J17</f>
        <v>5928</v>
      </c>
      <c r="K17" s="21">
        <f>+'CY Summary MGS-S'!K17+'CY Summary MGS-P'!K17</f>
        <v>5666</v>
      </c>
      <c r="L17" s="21">
        <f>+'CY Summary MGS-S'!L17+'CY Summary MGS-P'!L17</f>
        <v>5973</v>
      </c>
      <c r="M17" s="21">
        <f>+'CY Summary MGS-S'!M17+'CY Summary MGS-P'!M17</f>
        <v>5344</v>
      </c>
      <c r="N17" s="21">
        <f>+'CY Summary MGS-S'!N17+'CY Summary MGS-P'!N17</f>
        <v>5971</v>
      </c>
      <c r="O17" s="12">
        <f>AVERAGE(C17:N17)</f>
        <v>6039.791666666667</v>
      </c>
      <c r="Q17" s="17"/>
    </row>
    <row r="18" spans="1:17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>
      <c r="B19" s="4" t="s">
        <v>16</v>
      </c>
      <c r="C19" s="11">
        <f>+'CY Summary MGS-S'!C19+'CY Summary MGS-P'!C19</f>
        <v>63861752.951984331</v>
      </c>
      <c r="D19" s="11">
        <f>+'CY Summary MGS-S'!D19+'CY Summary MGS-P'!D19</f>
        <v>63344817.601474762</v>
      </c>
      <c r="E19" s="11">
        <f>+'CY Summary MGS-S'!E19+'CY Summary MGS-P'!E19</f>
        <v>63775245.906042695</v>
      </c>
      <c r="F19" s="11">
        <f>+'CY Summary MGS-S'!F19+'CY Summary MGS-P'!F19</f>
        <v>59663483.749332428</v>
      </c>
      <c r="G19" s="21">
        <f>+'CY Summary MGS-S'!G19+'CY Summary MGS-P'!G19</f>
        <v>58433335.289701536</v>
      </c>
      <c r="H19" s="21">
        <f>+'CY Summary MGS-S'!H19+'CY Summary MGS-P'!H19</f>
        <v>62074950.166160583</v>
      </c>
      <c r="I19" s="21">
        <v>72169043.481000006</v>
      </c>
      <c r="J19" s="21">
        <v>77154859.446999997</v>
      </c>
      <c r="K19" s="21">
        <v>67238633.331</v>
      </c>
      <c r="L19" s="21">
        <v>63882588.957999997</v>
      </c>
      <c r="M19" s="21">
        <v>48628726.732000001</v>
      </c>
      <c r="N19" s="21">
        <v>64674593.669</v>
      </c>
      <c r="O19" s="12">
        <f>SUM(C19:N19)</f>
        <v>764902031.28269625</v>
      </c>
      <c r="Q19" s="17"/>
    </row>
    <row r="20" spans="1:17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>
      <c r="B21" s="4" t="s">
        <v>17</v>
      </c>
      <c r="C21" s="11">
        <f>+'CY Summary MGS-S'!C21+'CY Summary MGS-P'!C21</f>
        <v>191947.21011746861</v>
      </c>
      <c r="D21" s="11">
        <f>+'CY Summary MGS-S'!D21+'CY Summary MGS-P'!D21</f>
        <v>183763.65008371137</v>
      </c>
      <c r="E21" s="11">
        <f>+'CY Summary MGS-S'!E21+'CY Summary MGS-P'!E21</f>
        <v>201307.90009369142</v>
      </c>
      <c r="F21" s="11">
        <f>+'CY Summary MGS-S'!F21+'CY Summary MGS-P'!F21</f>
        <v>192245.89000285603</v>
      </c>
      <c r="G21" s="21">
        <f>+'CY Summary MGS-S'!G21+'CY Summary MGS-P'!G21</f>
        <v>202444.92997945286</v>
      </c>
      <c r="H21" s="21">
        <f>+'CY Summary MGS-S'!H21+'CY Summary MGS-P'!H21</f>
        <v>204327.26000917144</v>
      </c>
      <c r="I21" s="21">
        <v>247794.8700000002</v>
      </c>
      <c r="J21" s="21">
        <v>241452.29999999946</v>
      </c>
      <c r="K21" s="21">
        <v>214556.00999999992</v>
      </c>
      <c r="L21" s="21">
        <v>236428.05999999994</v>
      </c>
      <c r="M21" s="21">
        <v>171483.73999999982</v>
      </c>
      <c r="N21" s="21">
        <v>197997.45</v>
      </c>
      <c r="O21" s="12">
        <f>SUM(C21:N21)</f>
        <v>2485749.270286351</v>
      </c>
      <c r="Q21" s="17"/>
    </row>
    <row r="24" spans="1:17">
      <c r="A24" s="13" t="s">
        <v>20</v>
      </c>
    </row>
    <row r="25" spans="1:17" ht="11.25" customHeight="1"/>
    <row r="28" spans="1:17">
      <c r="A28" s="13" t="s">
        <v>26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Rhonda Poirier</cp:lastModifiedBy>
  <cp:lastPrinted>2020-08-04T16:25:14Z</cp:lastPrinted>
  <dcterms:created xsi:type="dcterms:W3CDTF">2012-05-15T14:06:02Z</dcterms:created>
  <dcterms:modified xsi:type="dcterms:W3CDTF">2020-08-04T16:25:25Z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-1374423196</vt:i4>
  </property>
  <property fmtid="{D5CDD505-2E9C-101B-9397-08002B2CF9AE}" pid="3" name="_NewReviewCycle">
    <vt:lpwstr/>
  </property>
  <property fmtid="{D5CDD505-2E9C-101B-9397-08002B2CF9AE}" pid="4" name="_EmailSubject">
    <vt:lpwstr>SOP LG Bid files part 1 of 3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