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maine.sharepoint.com/sites/DOESpecialServices/Shared Documents/General/619 Transition Documents/Fiscal/Funding Allocations/"/>
    </mc:Choice>
  </mc:AlternateContent>
  <xr:revisionPtr revIDLastSave="0" documentId="8_{7C2C45FD-9AEE-4CB4-85EE-0D6D25211732}" xr6:coauthVersionLast="47" xr6:coauthVersionMax="47" xr10:uidLastSave="{00000000-0000-0000-0000-000000000000}"/>
  <bookViews>
    <workbookView xWindow="-108" yWindow="-108" windowWidth="23256" windowHeight="12456" tabRatio="729" xr2:uid="{A51A42F1-08EC-4857-9D84-19F689964985}"/>
  </bookViews>
  <sheets>
    <sheet name="Preliminary Calculations" sheetId="1" r:id="rId1"/>
    <sheet name="FY27 K8 EPS Rate n ED" sheetId="2" r:id="rId2"/>
  </sheets>
  <definedNames>
    <definedName name="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L6" i="1"/>
  <c r="B6" i="1"/>
  <c r="C6" i="1"/>
  <c r="AD6" i="1" l="1"/>
  <c r="AJ6" i="1" l="1"/>
  <c r="AK6" i="1"/>
  <c r="AC6" i="1"/>
  <c r="U6" i="1" l="1"/>
  <c r="R6" i="1" l="1"/>
  <c r="O6" i="1"/>
  <c r="N6" i="1"/>
  <c r="AB6" i="1"/>
  <c r="Y6" i="1"/>
  <c r="X6" i="1"/>
  <c r="S6" i="1"/>
  <c r="Q6" i="1"/>
  <c r="P6" i="1"/>
  <c r="Z6" i="1"/>
  <c r="V6" i="1"/>
  <c r="AH6" i="1"/>
  <c r="AG6" i="1"/>
  <c r="AF6" i="1"/>
  <c r="AN6" i="1" l="1"/>
  <c r="AO6" i="1"/>
  <c r="AP6" i="1"/>
  <c r="AI6" i="1"/>
  <c r="AE6" i="1"/>
  <c r="AA6" i="1"/>
  <c r="T6" i="1" l="1"/>
  <c r="AM6" i="1" s="1"/>
  <c r="AQ6" i="1" s="1"/>
  <c r="W6" i="1" l="1"/>
</calcChain>
</file>

<file path=xl/sharedStrings.xml><?xml version="1.0" encoding="utf-8"?>
<sst xmlns="http://schemas.openxmlformats.org/spreadsheetml/2006/main" count="353" uniqueCount="333">
  <si>
    <t>ORG ID</t>
  </si>
  <si>
    <t>AOS</t>
  </si>
  <si>
    <t>Acton</t>
  </si>
  <si>
    <t>Alexander</t>
  </si>
  <si>
    <t>Andover</t>
  </si>
  <si>
    <t>Appleton</t>
  </si>
  <si>
    <t>Athens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</si>
  <si>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</si>
  <si>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</si>
  <si>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</si>
  <si>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</si>
  <si>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</si>
  <si>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</si>
  <si>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</si>
  <si>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</si>
  <si>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</si>
  <si>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</si>
  <si>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Brewer</t>
  </si>
  <si>
    <t>Bridgewater</t>
  </si>
  <si>
    <t>Bristol</t>
  </si>
  <si>
    <t>Brooklin</t>
  </si>
  <si>
    <t>Brooksville</t>
  </si>
  <si>
    <t>Brunswick</t>
  </si>
  <si>
    <t>Burlington</t>
  </si>
  <si>
    <t>Byron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</si>
  <si>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</si>
  <si>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</si>
  <si>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</si>
  <si>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</si>
  <si>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</si>
  <si>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</si>
  <si>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</si>
  <si>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</t>
  </si>
  <si>
    <t>Cooper</t>
  </si>
  <si>
    <t>Coplin Plt.</t>
  </si>
  <si>
    <t>Cranberry Isles</t>
  </si>
  <si>
    <t>Crawford</t>
  </si>
  <si>
    <t>Cutler</t>
  </si>
  <si>
    <t>Dayton</t>
  </si>
  <si>
    <t>Deblois</t>
  </si>
  <si>
    <t>Dedham</t>
  </si>
  <si>
    <t>Dennistown Plt.</t>
  </si>
  <si>
    <t>Dennysville</t>
  </si>
  <si>
    <t>Eagle Lake</t>
  </si>
  <si>
    <t>East Machias</t>
  </si>
  <si>
    <t>East Millinocket</t>
  </si>
  <si>
    <t>Easton</t>
  </si>
  <si>
    <t>Eastport</t>
  </si>
  <si>
    <t>Edgecomb</t>
  </si>
  <si>
    <t>Ellsworth</t>
  </si>
  <si>
    <t>Eustis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</si>
  <si>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</si>
  <si>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</si>
  <si>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</si>
  <si>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</si>
  <si>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</si>
  <si>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</si>
  <si>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</si>
  <si>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</si>
  <si>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</si>
  <si>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</si>
  <si>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Hancock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</si>
  <si>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</si>
  <si>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</si>
  <si>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</si>
  <si>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</si>
  <si>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</si>
  <si>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</si>
  <si>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</si>
  <si>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</si>
  <si>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</si>
  <si>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</si>
  <si>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</si>
  <si>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</si>
  <si>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</si>
  <si>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Lamoine</t>
  </si>
  <si>
    <t>Lewiston</t>
  </si>
  <si>
    <t>Limestone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</si>
  <si>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</si>
  <si>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</si>
  <si>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</si>
  <si>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</si>
  <si>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</si>
  <si>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</si>
  <si>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</si>
  <si>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</si>
  <si>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</si>
  <si>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</si>
  <si>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</si>
  <si>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</si>
  <si>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</si>
  <si>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</si>
  <si>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</si>
  <si>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Moro Plt</t>
  </si>
  <si>
    <t>Mount Desert</t>
  </si>
  <si>
    <t>Nashville Plt.</t>
  </si>
  <si>
    <t>New Sweden</t>
  </si>
  <si>
    <t>Nobleboro</t>
  </si>
  <si>
    <t>Northfield</t>
  </si>
  <si>
    <t>Northport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</si>
  <si>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</si>
  <si>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</si>
  <si>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</si>
  <si>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</si>
  <si>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</si>
  <si>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</si>
  <si>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</si>
  <si>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</si>
  <si>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</si>
  <si>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</si>
  <si>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</si>
  <si>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</si>
  <si>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Richmond</t>
  </si>
  <si>
    <t>Robbinston</t>
  </si>
  <si>
    <t>Roque Bluffs</t>
  </si>
  <si>
    <t>Saco</t>
  </si>
  <si>
    <t>St George</t>
  </si>
  <si>
    <t>Sanford</t>
  </si>
  <si>
    <t>Scarborough</t>
  </si>
  <si>
    <t>Sebago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</si>
  <si>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</si>
  <si>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</si>
  <si>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</si>
  <si>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</si>
  <si>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</si>
  <si>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</si>
  <si>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</si>
  <si>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</si>
  <si>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</si>
  <si>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</si>
  <si>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</si>
  <si>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</si>
  <si>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</si>
  <si>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</si>
  <si>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</si>
  <si>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</si>
  <si>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</si>
  <si>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</si>
  <si>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</si>
  <si>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 Bath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</si>
  <si>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</si>
  <si>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</si>
  <si>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</si>
  <si>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</si>
  <si>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</si>
  <si>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</si>
  <si>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</si>
  <si>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</si>
  <si>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Wiscasset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</si>
  <si>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</si>
  <si>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</si>
  <si>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</si>
  <si>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</si>
  <si>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</si>
  <si>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</si>
  <si>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</si>
  <si>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</si>
  <si>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</si>
  <si>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</si>
  <si>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</si>
  <si>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</si>
  <si>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</si>
  <si>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</si>
  <si>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</si>
  <si>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</si>
  <si>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</si>
  <si>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</si>
  <si>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</si>
  <si>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</si>
  <si>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</si>
  <si>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</si>
  <si>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</si>
  <si>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</si>
  <si>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</si>
  <si>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</si>
  <si>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</si>
  <si>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</si>
  <si>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</si>
  <si>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</si>
  <si>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</si>
  <si>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</si>
  <si>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</si>
  <si>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</si>
  <si>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</si>
  <si>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</si>
  <si>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</si>
  <si>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</si>
  <si>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</si>
  <si>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</si>
  <si>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</si>
  <si>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</si>
  <si>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</si>
  <si>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</si>
  <si>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</si>
  <si>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</si>
  <si>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</si>
  <si>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</si>
  <si>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</si>
  <si>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</si>
  <si>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</si>
  <si>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</si>
  <si>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</si>
  <si>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</si>
  <si>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</si>
  <si>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</si>
  <si>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</si>
  <si>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</si>
  <si>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</si>
  <si>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</si>
  <si>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</si>
  <si>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</si>
  <si>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</si>
  <si>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</si>
  <si>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</si>
  <si>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</si>
  <si>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</si>
  <si>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</si>
  <si>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</si>
  <si>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</si>
  <si>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</si>
  <si>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</si>
  <si>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</si>
  <si>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</si>
  <si>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</si>
  <si>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</si>
  <si>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</si>
  <si>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</si>
  <si>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</si>
  <si>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</si>
  <si>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</si>
  <si>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</si>
  <si>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</si>
  <si>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</si>
  <si>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</si>
  <si>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</si>
  <si>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</si>
  <si>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56</t>
  </si>
  <si>
    <t>RSU 67</t>
  </si>
  <si>
    <t>RSU 71</t>
  </si>
  <si>
    <t>RSU 73</t>
  </si>
  <si>
    <t>RSU 78</t>
  </si>
  <si>
    <t>RSU 89</t>
  </si>
  <si>
    <t>Boothbay-Boothbay Hbr CSD</t>
  </si>
  <si>
    <t>Mt Desert CSD</t>
  </si>
  <si>
    <t>Airline CSD</t>
  </si>
  <si>
    <t>East Range CSD</t>
  </si>
  <si>
    <t>Deer Isle-Stonington CSD</t>
  </si>
  <si>
    <t>Moosabec CSD</t>
  </si>
  <si>
    <t>Wells-Ogunquit CSD</t>
  </si>
  <si>
    <t>Five Town CSD</t>
  </si>
  <si>
    <t>PreK with IEP</t>
  </si>
  <si>
    <t>Child Find</t>
  </si>
  <si>
    <t>UNIT</t>
  </si>
  <si>
    <t>SAUs - UNIX Code Order</t>
  </si>
  <si>
    <t>Brighton Plt.</t>
  </si>
  <si>
    <t>Grand Lake Stream Plt.</t>
  </si>
  <si>
    <t>Winterville Plt.</t>
  </si>
  <si>
    <t>Fixed Variable Values</t>
  </si>
  <si>
    <t>Disadvantaged Weight</t>
  </si>
  <si>
    <t>Assessment Targeted Per Pupil</t>
  </si>
  <si>
    <t>Technology Per Pupil</t>
  </si>
  <si>
    <t>PreK Additional Weight</t>
  </si>
  <si>
    <t>Additional Disadvantaged Weight</t>
  </si>
  <si>
    <t>Total General Ed/FAPE Allocation</t>
  </si>
  <si>
    <t>Special Education Additional Weight</t>
  </si>
  <si>
    <t>Child Find Evaluation</t>
  </si>
  <si>
    <t>SAU Disadvantaged Percentage</t>
  </si>
  <si>
    <t>SAU Elementary EPS Rate</t>
  </si>
  <si>
    <t>Basic Count Amount</t>
  </si>
  <si>
    <t>Student Counts as of:</t>
  </si>
  <si>
    <t>Quarter 1</t>
  </si>
  <si>
    <t>Quarter 2</t>
  </si>
  <si>
    <t>Quarter 3</t>
  </si>
  <si>
    <t>Quarter 4</t>
  </si>
  <si>
    <t xml:space="preserve">SAUs </t>
  </si>
  <si>
    <t>Oct 1 Actuals</t>
  </si>
  <si>
    <t>Jan 1 Actuals</t>
  </si>
  <si>
    <t>Apr 1 Actuals</t>
  </si>
  <si>
    <t>2025-26 School Administrative Units</t>
  </si>
  <si>
    <t>Disadvantaged Students - Resident</t>
  </si>
  <si>
    <t>RSU 48</t>
  </si>
  <si>
    <t>Oper Costs New Units</t>
  </si>
  <si>
    <t>EPS Rates from BSS:</t>
  </si>
  <si>
    <t>Disadv Rate From BSS:</t>
  </si>
  <si>
    <t>Pupils by New SAUs</t>
  </si>
  <si>
    <t>K-8 EPS</t>
  </si>
  <si>
    <t>Q1 counts</t>
  </si>
  <si>
    <t>Q2 counts</t>
  </si>
  <si>
    <t>Q3 counts</t>
  </si>
  <si>
    <t>Q4 counts</t>
  </si>
  <si>
    <t>Cohort Year</t>
  </si>
  <si>
    <t>Total Annual Allocation Calculated based on Q1 Counts</t>
  </si>
  <si>
    <t>Total Annual Allocation Calculated based on Q2 Counts</t>
  </si>
  <si>
    <t>Total Annual Allocation Calculated based on Q3 Counts</t>
  </si>
  <si>
    <t>Total Annual Allocation Calculated based on Q4 Counts</t>
  </si>
  <si>
    <t>Preliminary Count or     Jul 1 Actuals</t>
  </si>
  <si>
    <t>*These are the only cells that need manual input.</t>
  </si>
  <si>
    <t>Step 1:</t>
  </si>
  <si>
    <t>Enter Org ID into cell A6</t>
  </si>
  <si>
    <t>Step 2:</t>
  </si>
  <si>
    <t>Step 3:</t>
  </si>
  <si>
    <t>Note:</t>
  </si>
  <si>
    <t>Calculations are automatic as you enter counts into each Quarter.</t>
  </si>
  <si>
    <t>If a child is a State Agency Client (SAC) - they will not be counted for funding since they are funded by a different source.</t>
  </si>
  <si>
    <t>Step 4:</t>
  </si>
  <si>
    <t>Repeat Steps 2 and 3 for Quarters 2 (cells F6 &amp; G6), 3 (cells H6 &amp; I6), and 4 (cells J6 &amp; K6) as needed.</t>
  </si>
  <si>
    <t>See columns AM through AP for estimated quarterly payments.</t>
  </si>
  <si>
    <t>Payment:</t>
  </si>
  <si>
    <t>Enter anticipated PreK students with an IEP for Quarter 1 into cell D6</t>
  </si>
  <si>
    <t>Enter anticipated PreK students in Child Find with a signed consent to evaluate for Quarter 1 into cell E6.</t>
  </si>
  <si>
    <t>Annual Calculation based on Q1 Counts</t>
  </si>
  <si>
    <t>Annual Calculation based on Q2 Counts</t>
  </si>
  <si>
    <t>Annual Calculation based on Q3 Counts</t>
  </si>
  <si>
    <t>Annual Calculation based on Q4 Counts</t>
  </si>
  <si>
    <t>Acadia Academy</t>
  </si>
  <si>
    <t>Community Regional Charter School</t>
  </si>
  <si>
    <t>Maine Arts Academy</t>
  </si>
  <si>
    <t>2026-27 School Administrative Units</t>
  </si>
  <si>
    <t>EPS Rates and Disadvantage From FY27 BSS</t>
  </si>
  <si>
    <t>FY2027</t>
  </si>
  <si>
    <t>Baxter Academy for Technology and Sciences</t>
  </si>
  <si>
    <t>Ecology Learning Center</t>
  </si>
  <si>
    <t>Fiddlehead School of Arts and Sciences</t>
  </si>
  <si>
    <t>Maine Academy of Natural Sciences</t>
  </si>
  <si>
    <t>Maine Connections Academy</t>
  </si>
  <si>
    <t>Maine Virtual Academy</t>
  </si>
  <si>
    <t>Moxie Charter School</t>
  </si>
  <si>
    <t>General Education Funding Calculation Details</t>
  </si>
  <si>
    <t>FY2027  SAU EPS Information</t>
  </si>
  <si>
    <t>Cohort 3 Early Payment Request Amount</t>
  </si>
  <si>
    <t>Estimate Payments: Quarters &amp; Total</t>
  </si>
  <si>
    <t>FY27 Total Estimate Payments</t>
  </si>
  <si>
    <t>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</si>
</sst>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9" fillId="0" borderId="0"/>
    <xf numFmtId="0" fontId="10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3" fillId="11" borderId="15" xfId="1" applyFont="1" applyFill="1" applyBorder="1" applyAlignment="1" applyProtection="1">
      <alignment horizontal="center"/>
      <protection locked="0"/>
    </xf>
    <xf numFmtId="0" fontId="7" fillId="11" borderId="15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3" fillId="0" borderId="0" xfId="1" applyFont="1"/>
    <xf numFmtId="0" fontId="3" fillId="0" borderId="0" xfId="1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6" fillId="7" borderId="4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3" borderId="6" xfId="0" applyFill="1" applyBorder="1"/>
    <xf numFmtId="164" fontId="0" fillId="3" borderId="6" xfId="0" applyNumberFormat="1" applyFill="1" applyBorder="1"/>
    <xf numFmtId="2" fontId="0" fillId="3" borderId="6" xfId="0" applyNumberFormat="1" applyFill="1" applyBorder="1"/>
    <xf numFmtId="0" fontId="0" fillId="3" borderId="7" xfId="0" applyFill="1" applyBorder="1"/>
    <xf numFmtId="0" fontId="0" fillId="2" borderId="1" xfId="0" applyFill="1" applyBorder="1"/>
    <xf numFmtId="164" fontId="0" fillId="3" borderId="1" xfId="0" applyNumberFormat="1" applyFill="1" applyBorder="1"/>
    <xf numFmtId="0" fontId="0" fillId="2" borderId="7" xfId="0" applyFill="1" applyBorder="1"/>
    <xf numFmtId="164" fontId="0" fillId="2" borderId="1" xfId="0" applyNumberFormat="1" applyFill="1" applyBorder="1"/>
    <xf numFmtId="164" fontId="0" fillId="2" borderId="7" xfId="0" applyNumberFormat="1" applyFill="1" applyBorder="1"/>
    <xf numFmtId="164" fontId="0" fillId="2" borderId="10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14" xfId="0" applyBorder="1"/>
    <xf numFmtId="164" fontId="0" fillId="0" borderId="12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0" xfId="0" applyNumberFormat="1"/>
    <xf numFmtId="164" fontId="0" fillId="0" borderId="8" xfId="0" applyNumberFormat="1" applyBorder="1"/>
    <xf numFmtId="49" fontId="0" fillId="0" borderId="0" xfId="0" applyNumberFormat="1" applyAlignment="1">
      <alignment horizontal="center"/>
    </xf>
    <xf numFmtId="164" fontId="0" fillId="0" borderId="3" xfId="0" applyNumberFormat="1" applyBorder="1"/>
    <xf numFmtId="164" fontId="0" fillId="0" borderId="2" xfId="0" applyNumberFormat="1" applyBorder="1"/>
    <xf numFmtId="14" fontId="0" fillId="3" borderId="0" xfId="0" applyNumberForma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wrapText="1"/>
    </xf>
    <xf numFmtId="14" fontId="0" fillId="10" borderId="0" xfId="0" applyNumberFormat="1" applyFill="1" applyAlignment="1">
      <alignment horizontal="center"/>
    </xf>
    <xf numFmtId="14" fontId="0" fillId="9" borderId="8" xfId="0" applyNumberFormat="1" applyFill="1" applyBorder="1" applyAlignment="1">
      <alignment horizontal="center"/>
    </xf>
    <xf numFmtId="14" fontId="0" fillId="9" borderId="9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14" fontId="0" fillId="8" borderId="0" xfId="0" applyNumberFormat="1" applyFill="1" applyAlignment="1">
      <alignment horizontal="center"/>
    </xf>
  </cellXfs>
  <cellStyles count="6">
    <cellStyle name="Normal" xfId="0" builtinId="0"/>
    <cellStyle name="Normal 2" xfId="3" xr:uid="{318B819E-D76C-4BD4-B541-C8F11C272507}"/>
    <cellStyle name="Normal 2 2" xfId="4" xr:uid="{E5947D14-4DC2-4CE4-8857-EF57BE4B9C21}"/>
    <cellStyle name="Normal 3" xfId="5" xr:uid="{43685280-4324-410E-BCB3-DB4405BB9628}"/>
    <cellStyle name="Normal 4" xfId="2" xr:uid="{8EC2EF59-EC59-4B89-BF78-C8FDC141682D}"/>
    <cellStyle name="Normal 6" xfId="1" xr:uid="{300E983C-B28D-4A25-8E4B-4DCFDABE8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5961-B9C0-4A6F-B2C8-BA3B8A10FBE3}">
  <dimension ref="A1:AQ93"/>
  <sheetViews>
    <sheetView tabSelected="1" zoomScale="120" zoomScaleNormal="120" workbookViewId="0">
      <pane xSplit="2" ySplit="5" topLeftCell="C6" activePane="bottomRight" state="frozen"/>
      <selection pane="topRight" activeCell="F1" sqref="F1"/>
      <selection pane="bottomLeft" activeCell="A6" sqref="A6"/>
      <selection pane="bottomRight" activeCell="A7" sqref="A7"/>
    </sheetView>
  </sheetViews>
  <sheetFormatPr defaultColWidth="9.109375" defaultRowHeight="14.4" x14ac:dyDescent="0.3"/>
  <cols>
    <col min="1" max="1" width="8.6640625" style="6" customWidth="1"/>
    <col min="2" max="2" width="25.6640625" style="5" customWidth="1"/>
    <col min="3" max="3" width="9.33203125" style="5" bestFit="1" customWidth="1"/>
    <col min="4" max="9" width="9.33203125" style="5" customWidth="1"/>
    <col min="10" max="11" width="8.88671875" style="5" customWidth="1"/>
    <col min="12" max="12" width="12.6640625" style="5" customWidth="1"/>
    <col min="13" max="13" width="14.109375" style="5" customWidth="1"/>
    <col min="14" max="14" width="13" style="5" customWidth="1"/>
    <col min="15" max="15" width="14.6640625" style="5" customWidth="1"/>
    <col min="16" max="16" width="16" style="5" customWidth="1"/>
    <col min="17" max="17" width="12.44140625" style="5" customWidth="1"/>
    <col min="18" max="18" width="13.6640625" style="5" customWidth="1"/>
    <col min="19" max="19" width="14.5546875" style="5" customWidth="1"/>
    <col min="20" max="20" width="14.33203125" style="5" customWidth="1"/>
    <col min="21" max="21" width="14.6640625" style="5" customWidth="1"/>
    <col min="22" max="22" width="13.88671875" style="5" customWidth="1"/>
    <col min="23" max="23" width="15.6640625" style="5" bestFit="1" customWidth="1"/>
    <col min="24" max="24" width="12.109375" style="5" customWidth="1"/>
    <col min="25" max="25" width="12.44140625" style="5" customWidth="1"/>
    <col min="26" max="26" width="10" style="5" customWidth="1"/>
    <col min="27" max="27" width="15.6640625" style="5" customWidth="1"/>
    <col min="28" max="28" width="12.109375" style="5" customWidth="1"/>
    <col min="29" max="29" width="12" style="5" customWidth="1"/>
    <col min="30" max="30" width="10" style="5" customWidth="1"/>
    <col min="31" max="31" width="15.6640625" style="5" customWidth="1"/>
    <col min="32" max="32" width="12.109375" style="5" customWidth="1"/>
    <col min="33" max="33" width="12.5546875" style="5" customWidth="1"/>
    <col min="34" max="34" width="10" style="5" customWidth="1"/>
    <col min="35" max="35" width="15.6640625" style="5" customWidth="1"/>
    <col min="36" max="36" width="7.5546875" style="6" hidden="1" customWidth="1"/>
    <col min="37" max="37" width="25.6640625" style="5" hidden="1" customWidth="1"/>
    <col min="38" max="38" width="13" style="5" customWidth="1"/>
    <col min="39" max="39" width="13.88671875" style="5" customWidth="1"/>
    <col min="40" max="40" width="11.6640625" style="5" customWidth="1"/>
    <col min="41" max="41" width="13.88671875" style="5" customWidth="1"/>
    <col min="42" max="42" width="12.33203125" style="5" customWidth="1"/>
    <col min="43" max="43" width="15.109375" style="5" customWidth="1"/>
    <col min="44" max="44" width="10.109375" style="5" bestFit="1" customWidth="1"/>
    <col min="45" max="16384" width="9.109375" style="5"/>
  </cols>
  <sheetData>
    <row r="1" spans="1:43" x14ac:dyDescent="0.3">
      <c r="A1" s="14"/>
      <c r="B1" s="15" t="s">
        <v>317</v>
      </c>
      <c r="C1"/>
      <c r="D1"/>
      <c r="E1"/>
      <c r="F1"/>
      <c r="G1"/>
      <c r="H1" s="12"/>
      <c r="I1" s="13"/>
      <c r="J1"/>
      <c r="K1"/>
      <c r="L1" s="12"/>
      <c r="M1" s="13"/>
      <c r="N1"/>
      <c r="O1"/>
      <c r="P1"/>
      <c r="Q1"/>
      <c r="R1"/>
      <c r="S1"/>
      <c r="T1" s="12"/>
      <c r="U1"/>
      <c r="V1"/>
      <c r="W1" s="13"/>
      <c r="X1"/>
      <c r="Y1"/>
      <c r="Z1"/>
      <c r="AA1"/>
      <c r="AB1" s="12"/>
      <c r="AC1"/>
      <c r="AD1"/>
      <c r="AE1" s="13"/>
      <c r="AF1" s="12"/>
      <c r="AG1"/>
      <c r="AH1"/>
      <c r="AI1" s="13"/>
      <c r="AJ1" s="14"/>
      <c r="AK1" s="15" t="s">
        <v>278</v>
      </c>
      <c r="AL1"/>
      <c r="AM1"/>
      <c r="AN1"/>
      <c r="AO1"/>
      <c r="AP1"/>
      <c r="AQ1"/>
    </row>
    <row r="2" spans="1:43" x14ac:dyDescent="0.3">
      <c r="A2" s="16"/>
      <c r="B2" s="17"/>
      <c r="C2"/>
      <c r="D2" s="80" t="s">
        <v>286</v>
      </c>
      <c r="E2" s="81"/>
      <c r="F2" s="82" t="s">
        <v>287</v>
      </c>
      <c r="G2" s="82"/>
      <c r="H2" s="83" t="s">
        <v>288</v>
      </c>
      <c r="I2" s="84"/>
      <c r="J2" s="85" t="s">
        <v>289</v>
      </c>
      <c r="K2" s="85"/>
      <c r="L2" s="12"/>
      <c r="M2" s="13"/>
      <c r="N2"/>
      <c r="O2"/>
      <c r="P2"/>
      <c r="Q2"/>
      <c r="R2"/>
      <c r="S2"/>
      <c r="T2" s="12"/>
      <c r="U2"/>
      <c r="V2"/>
      <c r="W2" s="13"/>
      <c r="X2"/>
      <c r="Y2"/>
      <c r="Z2"/>
      <c r="AA2"/>
      <c r="AB2" s="12"/>
      <c r="AC2"/>
      <c r="AD2"/>
      <c r="AE2" s="13"/>
      <c r="AF2" s="12"/>
      <c r="AG2"/>
      <c r="AH2"/>
      <c r="AI2" s="13"/>
      <c r="AJ2" s="16"/>
      <c r="AK2" s="17"/>
      <c r="AL2"/>
      <c r="AM2"/>
      <c r="AN2"/>
      <c r="AO2"/>
      <c r="AP2"/>
      <c r="AQ2"/>
    </row>
    <row r="3" spans="1:43" ht="32.4" customHeight="1" x14ac:dyDescent="0.3">
      <c r="A3" s="16"/>
      <c r="B3" s="15" t="s">
        <v>269</v>
      </c>
      <c r="C3" s="57">
        <v>46204</v>
      </c>
      <c r="D3" s="90" t="s">
        <v>295</v>
      </c>
      <c r="E3" s="91"/>
      <c r="F3" s="92" t="s">
        <v>275</v>
      </c>
      <c r="G3" s="92"/>
      <c r="H3" s="88" t="s">
        <v>276</v>
      </c>
      <c r="I3" s="89"/>
      <c r="J3" s="87" t="s">
        <v>277</v>
      </c>
      <c r="K3" s="87"/>
      <c r="L3" s="65" t="s">
        <v>328</v>
      </c>
      <c r="M3" s="66"/>
      <c r="N3" s="64" t="s">
        <v>327</v>
      </c>
      <c r="O3" s="64"/>
      <c r="P3" s="64"/>
      <c r="Q3" s="64"/>
      <c r="R3" s="64"/>
      <c r="S3" s="64"/>
      <c r="T3" s="67" t="s">
        <v>310</v>
      </c>
      <c r="U3" s="68"/>
      <c r="V3" s="68"/>
      <c r="W3" s="69"/>
      <c r="X3" s="70" t="s">
        <v>311</v>
      </c>
      <c r="Y3" s="70"/>
      <c r="Z3" s="70"/>
      <c r="AA3" s="70"/>
      <c r="AB3" s="71" t="s">
        <v>312</v>
      </c>
      <c r="AC3" s="72"/>
      <c r="AD3" s="72"/>
      <c r="AE3" s="73"/>
      <c r="AF3" s="74" t="s">
        <v>313</v>
      </c>
      <c r="AG3" s="75"/>
      <c r="AH3" s="75"/>
      <c r="AI3" s="76"/>
      <c r="AJ3" s="16"/>
      <c r="AK3" s="15"/>
      <c r="AL3" s="77" t="s">
        <v>330</v>
      </c>
      <c r="AM3" s="78"/>
      <c r="AN3" s="78"/>
      <c r="AO3" s="78"/>
      <c r="AP3" s="78"/>
      <c r="AQ3" s="79"/>
    </row>
    <row r="4" spans="1:43" ht="59.25" customHeight="1" x14ac:dyDescent="0.3">
      <c r="A4" s="26" t="s">
        <v>0</v>
      </c>
      <c r="B4" s="27" t="s">
        <v>274</v>
      </c>
      <c r="C4" s="58" t="s">
        <v>290</v>
      </c>
      <c r="D4" s="18" t="s">
        <v>250</v>
      </c>
      <c r="E4" s="19" t="s">
        <v>251</v>
      </c>
      <c r="F4" s="59" t="s">
        <v>250</v>
      </c>
      <c r="G4" s="59" t="s">
        <v>251</v>
      </c>
      <c r="H4" s="18" t="s">
        <v>250</v>
      </c>
      <c r="I4" s="19" t="s">
        <v>251</v>
      </c>
      <c r="J4" s="59" t="s">
        <v>250</v>
      </c>
      <c r="K4" s="59" t="s">
        <v>251</v>
      </c>
      <c r="L4" s="18" t="s">
        <v>267</v>
      </c>
      <c r="M4" s="19" t="s">
        <v>266</v>
      </c>
      <c r="N4" s="20" t="s">
        <v>268</v>
      </c>
      <c r="O4" s="21" t="s">
        <v>258</v>
      </c>
      <c r="P4" s="21" t="s">
        <v>259</v>
      </c>
      <c r="Q4" s="21" t="s">
        <v>260</v>
      </c>
      <c r="R4" s="21" t="s">
        <v>261</v>
      </c>
      <c r="S4" s="22" t="s">
        <v>262</v>
      </c>
      <c r="T4" s="23" t="s">
        <v>263</v>
      </c>
      <c r="U4" s="23" t="s">
        <v>264</v>
      </c>
      <c r="V4" s="23" t="s">
        <v>265</v>
      </c>
      <c r="W4" s="24" t="s">
        <v>291</v>
      </c>
      <c r="X4" s="23" t="s">
        <v>263</v>
      </c>
      <c r="Y4" s="23" t="s">
        <v>264</v>
      </c>
      <c r="Z4" s="23" t="s">
        <v>265</v>
      </c>
      <c r="AA4" s="24" t="s">
        <v>292</v>
      </c>
      <c r="AB4" s="25" t="s">
        <v>263</v>
      </c>
      <c r="AC4" s="23" t="s">
        <v>264</v>
      </c>
      <c r="AD4" s="23" t="s">
        <v>265</v>
      </c>
      <c r="AE4" s="24" t="s">
        <v>293</v>
      </c>
      <c r="AF4" s="25" t="s">
        <v>263</v>
      </c>
      <c r="AG4" s="23" t="s">
        <v>264</v>
      </c>
      <c r="AH4" s="23" t="s">
        <v>265</v>
      </c>
      <c r="AI4" s="24" t="s">
        <v>294</v>
      </c>
      <c r="AJ4" s="26" t="s">
        <v>0</v>
      </c>
      <c r="AK4" s="27" t="s">
        <v>274</v>
      </c>
      <c r="AL4" s="28" t="s">
        <v>329</v>
      </c>
      <c r="AM4" s="28" t="s">
        <v>270</v>
      </c>
      <c r="AN4" s="28" t="s">
        <v>271</v>
      </c>
      <c r="AO4" s="28" t="s">
        <v>272</v>
      </c>
      <c r="AP4" s="29" t="s">
        <v>273</v>
      </c>
      <c r="AQ4" s="30" t="s">
        <v>331</v>
      </c>
    </row>
    <row r="5" spans="1:43" ht="15" thickBot="1" x14ac:dyDescent="0.35">
      <c r="A5" s="63" t="s">
        <v>257</v>
      </c>
      <c r="B5" s="63"/>
      <c r="C5" s="38"/>
      <c r="D5" s="31"/>
      <c r="E5" s="32"/>
      <c r="F5" s="38"/>
      <c r="G5" s="38"/>
      <c r="H5" s="31"/>
      <c r="I5" s="32"/>
      <c r="J5" s="38"/>
      <c r="K5" s="38"/>
      <c r="L5" s="31"/>
      <c r="M5" s="32"/>
      <c r="N5" s="33"/>
      <c r="O5" s="34">
        <v>0.15</v>
      </c>
      <c r="P5" s="35">
        <v>58</v>
      </c>
      <c r="Q5" s="35">
        <v>127</v>
      </c>
      <c r="R5" s="36">
        <v>0.1</v>
      </c>
      <c r="S5" s="37">
        <v>0.05</v>
      </c>
      <c r="T5" s="38"/>
      <c r="U5" s="34">
        <v>1.5</v>
      </c>
      <c r="V5" s="39">
        <v>1000</v>
      </c>
      <c r="W5" s="40"/>
      <c r="X5" s="41"/>
      <c r="Y5" s="34">
        <v>1.5</v>
      </c>
      <c r="Z5" s="39">
        <v>1000</v>
      </c>
      <c r="AA5" s="42"/>
      <c r="AB5" s="43"/>
      <c r="AC5" s="34">
        <v>1.5</v>
      </c>
      <c r="AD5" s="39">
        <v>1000</v>
      </c>
      <c r="AE5" s="42"/>
      <c r="AF5" s="43"/>
      <c r="AG5" s="34">
        <v>1.5</v>
      </c>
      <c r="AH5" s="39">
        <v>1000</v>
      </c>
      <c r="AI5" s="40"/>
      <c r="AJ5" s="63" t="s">
        <v>257</v>
      </c>
      <c r="AK5" s="63"/>
      <c r="AL5" s="44"/>
      <c r="AM5" s="45"/>
      <c r="AN5" s="45"/>
      <c r="AO5" s="45"/>
      <c r="AP5" s="46"/>
      <c r="AQ5" s="47"/>
    </row>
    <row r="6" spans="1:43" ht="15" thickBot="1" x14ac:dyDescent="0.35">
      <c r="A6" s="4"/>
      <c r="B6" s="10" t="e">
        <f>VLOOKUP($A6,'FY27 K8 EPS Rate n ED'!$A$5:$F$267,3,FALSE)</f>
        <v>#N/A</v>
      </c>
      <c r="C6" s="11" t="e">
        <f>VLOOKUP($A6,'FY27 K8 EPS Rate n ED'!$A$5:$F$267,6,FALSE)</f>
        <v>#N/A</v>
      </c>
      <c r="D6" s="3"/>
      <c r="E6" s="3"/>
      <c r="F6" s="3"/>
      <c r="G6" s="3"/>
      <c r="H6" s="3"/>
      <c r="I6" s="3"/>
      <c r="J6" s="3"/>
      <c r="K6" s="3"/>
      <c r="L6" s="12" t="e">
        <f>VLOOKUP($A6,'FY27 K8 EPS Rate n ED'!$A$5:$F$267,4,FALSE)</f>
        <v>#N/A</v>
      </c>
      <c r="M6" s="48" t="e">
        <f>VLOOKUP($A6,'FY27 K8 EPS Rate n ED'!$A$5:$F$267,5,FALSE)</f>
        <v>#N/A</v>
      </c>
      <c r="N6" s="49" t="e">
        <f t="shared" ref="N6" si="0">$D6*$L6</f>
        <v>#N/A</v>
      </c>
      <c r="O6" s="50" t="e">
        <f t="shared" ref="O6" si="1">ROUND(ROUND($D6*$M6,1)*$O$5*$L6,2)</f>
        <v>#N/A</v>
      </c>
      <c r="P6" s="50">
        <f t="shared" ref="P6" si="2">$D6*$P$5</f>
        <v>0</v>
      </c>
      <c r="Q6" s="50">
        <f t="shared" ref="Q6" si="3">$D6*$Q$5</f>
        <v>0</v>
      </c>
      <c r="R6" s="50" t="e">
        <f t="shared" ref="R6" si="4">ROUND($D6*$L6*$R$5,2)</f>
        <v>#N/A</v>
      </c>
      <c r="S6" s="51" t="e">
        <f t="shared" ref="S6" si="5">ROUND(ROUND($D6*$M6,1)*$S$5*$L6,2)</f>
        <v>#N/A</v>
      </c>
      <c r="T6" s="52" t="e">
        <f t="shared" ref="T6" si="6">SUM(N6:S6)</f>
        <v>#N/A</v>
      </c>
      <c r="U6" s="50" t="e">
        <f t="shared" ref="U6" si="7">$D6*$L6*$U$5</f>
        <v>#N/A</v>
      </c>
      <c r="V6" s="52">
        <f t="shared" ref="V6" si="8">$E6*$V$5</f>
        <v>0</v>
      </c>
      <c r="W6" s="51" t="e">
        <f>SUM(T6:V6)</f>
        <v>#N/A</v>
      </c>
      <c r="X6" s="52" t="e">
        <f t="shared" ref="X6" si="9">($F6*$L6)+ROUND(ROUND($F6*$M6,1)*($O$5+$S$5)*$L6,2)+ROUND($F6*$L6*$R$5,2)+($F6*($Q$5+$P$5))</f>
        <v>#N/A</v>
      </c>
      <c r="Y6" s="52" t="e">
        <f t="shared" ref="Y6" si="10">$F6*$L6*$Y$5</f>
        <v>#N/A</v>
      </c>
      <c r="Z6" s="52">
        <f t="shared" ref="Z6" si="11">$G6*$Z$5</f>
        <v>0</v>
      </c>
      <c r="AA6" s="51" t="e">
        <f>SUM(X6:Z6)</f>
        <v>#N/A</v>
      </c>
      <c r="AB6" s="53" t="e">
        <f t="shared" ref="AB6" si="12">($H6*$L6)+ROUND(ROUND($H6*$M6,1)*($O$5+$S$5)*$L6,2)+ROUND($H6*$L6*$R$5,2)+($H6*($Q$5+$P$5))</f>
        <v>#N/A</v>
      </c>
      <c r="AC6" s="52" t="e">
        <f>$H6*$L6*$AC$5</f>
        <v>#N/A</v>
      </c>
      <c r="AD6" s="52">
        <f>$I6*$AD$5</f>
        <v>0</v>
      </c>
      <c r="AE6" s="51" t="e">
        <f>SUM(AB6:AD6)</f>
        <v>#N/A</v>
      </c>
      <c r="AF6" s="53" t="e">
        <f t="shared" ref="AF6" si="13">($J6*$L6)+ROUND(ROUND($J6*$M6,1)*($O$5+$S$5)*$L6,2)+ROUND($J6*$L6*$R$5,2)+($J6*($Q$5+$P$5))</f>
        <v>#N/A</v>
      </c>
      <c r="AG6" s="52" t="e">
        <f t="shared" ref="AG6" si="14">$J6*$L6*$AG$5</f>
        <v>#N/A</v>
      </c>
      <c r="AH6" s="52">
        <f t="shared" ref="AH6" si="15">$K6*$AH$5</f>
        <v>0</v>
      </c>
      <c r="AI6" s="51" t="e">
        <f>SUM(AF6:AH6)</f>
        <v>#N/A</v>
      </c>
      <c r="AJ6" s="54">
        <f t="shared" ref="AJ6" si="16">A6</f>
        <v>0</v>
      </c>
      <c r="AK6" s="10" t="e">
        <f t="shared" ref="AK6" si="17">B6</f>
        <v>#N/A</v>
      </c>
      <c r="AL6" s="55"/>
      <c r="AM6" s="50" t="e">
        <f>ROUND(($T6+$U6)/4+$V6-AL6,2)</f>
        <v>#N/A</v>
      </c>
      <c r="AN6" s="50" t="e">
        <f>ROUND(($X6+$Y6)/4+$Z6,2)</f>
        <v>#N/A</v>
      </c>
      <c r="AO6" s="50" t="e">
        <f>ROUND(IF(($AB6+$AC6)/4&gt;($X6+$Y6)/4,($AB6/4+$AC6/4)+$AD6,($X6/4+$Y6/4)+$AD6),2)</f>
        <v>#N/A</v>
      </c>
      <c r="AP6" s="50" t="e">
        <f>ROUND(IF(($AF6+$AG6)/4&gt;($X6+$Y6)/4,($AF6/4+$AG6/4)+$AH6,($X6/4+$Y6/4)+$AH6),2)</f>
        <v>#N/A</v>
      </c>
      <c r="AQ6" s="56" t="e">
        <f>SUM(AL6:AP6)</f>
        <v>#N/A</v>
      </c>
    </row>
    <row r="7" spans="1:43" x14ac:dyDescent="0.3">
      <c r="A7" s="9"/>
      <c r="B7" s="7"/>
      <c r="AJ7" s="8"/>
      <c r="AK7" s="7"/>
    </row>
    <row r="8" spans="1:43" x14ac:dyDescent="0.3">
      <c r="A8" s="60" t="s">
        <v>297</v>
      </c>
      <c r="B8" s="10" t="s">
        <v>298</v>
      </c>
      <c r="C8"/>
      <c r="D8"/>
      <c r="E8"/>
      <c r="F8"/>
      <c r="G8"/>
      <c r="H8"/>
      <c r="I8"/>
      <c r="J8"/>
      <c r="K8"/>
      <c r="L8"/>
      <c r="AJ8" s="8"/>
      <c r="AK8" s="7"/>
    </row>
    <row r="9" spans="1:43" x14ac:dyDescent="0.3">
      <c r="A9" s="60" t="s">
        <v>299</v>
      </c>
      <c r="B9" s="10" t="s">
        <v>308</v>
      </c>
      <c r="C9"/>
      <c r="D9"/>
      <c r="E9"/>
      <c r="F9"/>
      <c r="G9"/>
      <c r="H9"/>
      <c r="I9"/>
      <c r="J9"/>
      <c r="K9"/>
      <c r="L9"/>
      <c r="AJ9" s="8"/>
      <c r="AK9" s="7"/>
    </row>
    <row r="10" spans="1:43" x14ac:dyDescent="0.3">
      <c r="A10" s="60" t="s">
        <v>300</v>
      </c>
      <c r="B10" s="10" t="s">
        <v>309</v>
      </c>
      <c r="C10"/>
      <c r="D10"/>
      <c r="E10"/>
      <c r="F10"/>
      <c r="G10"/>
      <c r="H10"/>
      <c r="I10"/>
      <c r="J10"/>
      <c r="K10"/>
      <c r="L10"/>
      <c r="AJ10" s="8"/>
      <c r="AK10" s="7"/>
    </row>
    <row r="11" spans="1:43" x14ac:dyDescent="0.3">
      <c r="A11" s="60" t="s">
        <v>301</v>
      </c>
      <c r="B11" s="10" t="s">
        <v>302</v>
      </c>
      <c r="C11"/>
      <c r="D11"/>
      <c r="E11"/>
      <c r="F11"/>
      <c r="G11"/>
      <c r="H11"/>
      <c r="I11"/>
      <c r="J11"/>
      <c r="K11"/>
      <c r="L11"/>
      <c r="AJ11" s="8"/>
      <c r="AK11" s="7"/>
    </row>
    <row r="12" spans="1:43" x14ac:dyDescent="0.3">
      <c r="A12" s="60" t="s">
        <v>301</v>
      </c>
      <c r="B12" s="10" t="s">
        <v>303</v>
      </c>
      <c r="C12"/>
      <c r="D12"/>
      <c r="E12"/>
      <c r="F12"/>
      <c r="G12"/>
      <c r="H12"/>
      <c r="I12"/>
      <c r="J12"/>
      <c r="K12"/>
      <c r="L12"/>
      <c r="AJ12" s="8"/>
      <c r="AK12" s="7"/>
    </row>
    <row r="13" spans="1:43" x14ac:dyDescent="0.3">
      <c r="A13" s="60" t="s">
        <v>304</v>
      </c>
      <c r="B13" s="10" t="s">
        <v>305</v>
      </c>
      <c r="C13"/>
      <c r="D13"/>
      <c r="E13"/>
      <c r="F13"/>
      <c r="G13"/>
      <c r="H13"/>
      <c r="I13"/>
      <c r="J13"/>
      <c r="K13"/>
      <c r="L13"/>
      <c r="AJ13" s="8"/>
      <c r="AK13" s="7"/>
    </row>
    <row r="14" spans="1:43" x14ac:dyDescent="0.3">
      <c r="A14" s="61" t="s">
        <v>307</v>
      </c>
      <c r="B14" s="10" t="s">
        <v>306</v>
      </c>
      <c r="C14"/>
      <c r="D14"/>
      <c r="E14"/>
      <c r="F14"/>
      <c r="G14"/>
      <c r="H14"/>
      <c r="I14"/>
      <c r="J14"/>
      <c r="K14"/>
      <c r="L14"/>
      <c r="AJ14" s="8"/>
      <c r="AK14" s="7"/>
    </row>
    <row r="15" spans="1:43" x14ac:dyDescent="0.3">
      <c r="A15" s="62"/>
      <c r="B15" s="10"/>
      <c r="C15"/>
      <c r="D15"/>
      <c r="E15"/>
      <c r="F15"/>
      <c r="G15"/>
      <c r="H15"/>
      <c r="I15"/>
      <c r="J15"/>
      <c r="K15"/>
      <c r="L15"/>
      <c r="AJ15" s="8"/>
      <c r="AK15" s="7"/>
    </row>
    <row r="16" spans="1:43" ht="14.4" customHeight="1" x14ac:dyDescent="0.3">
      <c r="A16" s="86" t="s">
        <v>296</v>
      </c>
      <c r="B16" s="86"/>
      <c r="C16" s="86"/>
      <c r="D16" s="86"/>
      <c r="E16"/>
      <c r="F16"/>
      <c r="G16"/>
      <c r="H16"/>
      <c r="I16"/>
      <c r="J16"/>
      <c r="K16"/>
      <c r="L16"/>
      <c r="AJ16" s="8"/>
      <c r="AK16" s="7"/>
    </row>
    <row r="17" spans="1:37" x14ac:dyDescent="0.3">
      <c r="A17" s="62"/>
      <c r="B17" s="10"/>
      <c r="C17"/>
      <c r="D17"/>
      <c r="E17"/>
      <c r="F17"/>
      <c r="G17"/>
      <c r="H17"/>
      <c r="I17"/>
      <c r="J17"/>
      <c r="K17"/>
      <c r="L17"/>
      <c r="AJ17" s="8"/>
      <c r="AK17" s="7"/>
    </row>
    <row r="18" spans="1:37" x14ac:dyDescent="0.3">
      <c r="A18" s="62"/>
      <c r="B18" s="10"/>
      <c r="C18"/>
      <c r="D18"/>
      <c r="E18"/>
      <c r="F18"/>
      <c r="G18"/>
      <c r="H18"/>
      <c r="I18"/>
      <c r="J18"/>
      <c r="K18"/>
      <c r="L18"/>
      <c r="AJ18" s="8"/>
      <c r="AK18" s="7"/>
    </row>
    <row r="19" spans="1:37" x14ac:dyDescent="0.3">
      <c r="A19" s="9"/>
      <c r="B19" s="7"/>
      <c r="AJ19" s="8"/>
      <c r="AK19" s="7"/>
    </row>
    <row r="20" spans="1:37" x14ac:dyDescent="0.3">
      <c r="A20" s="9"/>
      <c r="B20" s="7"/>
      <c r="AJ20" s="8"/>
      <c r="AK20" s="7"/>
    </row>
    <row r="21" spans="1:37" x14ac:dyDescent="0.3">
      <c r="A21" s="9"/>
      <c r="B21" s="7"/>
      <c r="AJ21" s="8"/>
      <c r="AK21" s="7"/>
    </row>
    <row r="22" spans="1:37" x14ac:dyDescent="0.3">
      <c r="A22" s="9"/>
      <c r="B22" s="7"/>
      <c r="AJ22" s="8"/>
      <c r="AK22" s="7"/>
    </row>
    <row r="23" spans="1:37" x14ac:dyDescent="0.3">
      <c r="A23" s="9"/>
      <c r="B23" s="7"/>
      <c r="AJ23" s="8"/>
      <c r="AK23" s="7"/>
    </row>
    <row r="24" spans="1:37" x14ac:dyDescent="0.3">
      <c r="A24" s="9"/>
      <c r="B24" s="7"/>
      <c r="AJ24" s="8"/>
      <c r="AK24" s="7"/>
    </row>
    <row r="25" spans="1:37" x14ac:dyDescent="0.3">
      <c r="A25" s="9"/>
      <c r="B25" s="7"/>
      <c r="AJ25" s="8"/>
      <c r="AK25" s="7"/>
    </row>
    <row r="26" spans="1:37" x14ac:dyDescent="0.3">
      <c r="A26" s="9"/>
      <c r="B26" s="7"/>
      <c r="AJ26" s="8"/>
      <c r="AK26" s="7"/>
    </row>
    <row r="27" spans="1:37" x14ac:dyDescent="0.3">
      <c r="A27" s="9"/>
      <c r="B27" s="7"/>
      <c r="AJ27" s="8"/>
      <c r="AK27" s="7"/>
    </row>
    <row r="28" spans="1:37" x14ac:dyDescent="0.3">
      <c r="A28" s="9"/>
      <c r="B28" s="7"/>
      <c r="AJ28" s="8"/>
      <c r="AK28" s="7"/>
    </row>
    <row r="29" spans="1:37" x14ac:dyDescent="0.3">
      <c r="A29" s="8"/>
      <c r="B29" s="7"/>
      <c r="AJ29" s="8"/>
      <c r="AK29" s="7"/>
    </row>
    <row r="30" spans="1:37" x14ac:dyDescent="0.3">
      <c r="A30" s="8"/>
      <c r="B30" s="7"/>
      <c r="AJ30" s="8"/>
      <c r="AK30" s="7"/>
    </row>
    <row r="31" spans="1:37" x14ac:dyDescent="0.3">
      <c r="A31" s="8"/>
      <c r="B31" s="7"/>
      <c r="AJ31" s="8"/>
      <c r="AK31" s="7"/>
    </row>
    <row r="32" spans="1:37" x14ac:dyDescent="0.3">
      <c r="A32" s="8"/>
      <c r="B32" s="7"/>
      <c r="AJ32" s="8"/>
      <c r="AK32" s="7"/>
    </row>
    <row r="33" spans="1:37" x14ac:dyDescent="0.3">
      <c r="A33" s="8"/>
      <c r="B33" s="7"/>
      <c r="AJ33" s="8"/>
      <c r="AK33" s="7"/>
    </row>
    <row r="34" spans="1:37" x14ac:dyDescent="0.3">
      <c r="A34" s="8"/>
      <c r="B34" s="7"/>
      <c r="AJ34" s="8"/>
      <c r="AK34" s="7"/>
    </row>
    <row r="35" spans="1:37" x14ac:dyDescent="0.3">
      <c r="A35" s="8"/>
      <c r="B35" s="7"/>
      <c r="AJ35" s="8"/>
      <c r="AK35" s="7"/>
    </row>
    <row r="36" spans="1:37" x14ac:dyDescent="0.3">
      <c r="A36" s="8"/>
      <c r="B36" s="7"/>
      <c r="AJ36" s="8"/>
      <c r="AK36" s="7"/>
    </row>
    <row r="37" spans="1:37" x14ac:dyDescent="0.3">
      <c r="A37" s="8"/>
      <c r="B37" s="7"/>
      <c r="AJ37" s="8"/>
      <c r="AK37" s="7"/>
    </row>
    <row r="38" spans="1:37" x14ac:dyDescent="0.3">
      <c r="A38" s="8"/>
      <c r="B38" s="7"/>
      <c r="AJ38" s="8"/>
      <c r="AK38" s="7"/>
    </row>
    <row r="39" spans="1:37" x14ac:dyDescent="0.3">
      <c r="A39" s="8"/>
      <c r="B39" s="7"/>
      <c r="AJ39" s="8"/>
      <c r="AK39" s="7"/>
    </row>
    <row r="40" spans="1:37" x14ac:dyDescent="0.3">
      <c r="A40" s="8"/>
      <c r="B40" s="7"/>
      <c r="AJ40" s="8"/>
      <c r="AK40" s="7"/>
    </row>
    <row r="41" spans="1:37" x14ac:dyDescent="0.3">
      <c r="A41" s="8"/>
      <c r="B41" s="7"/>
      <c r="AJ41" s="8"/>
      <c r="AK41" s="7"/>
    </row>
    <row r="42" spans="1:37" x14ac:dyDescent="0.3">
      <c r="A42" s="8"/>
      <c r="B42" s="7"/>
      <c r="AJ42" s="8"/>
      <c r="AK42" s="7"/>
    </row>
    <row r="43" spans="1:37" x14ac:dyDescent="0.3">
      <c r="A43" s="8"/>
      <c r="B43" s="7"/>
      <c r="AJ43" s="8"/>
      <c r="AK43" s="7"/>
    </row>
    <row r="44" spans="1:37" x14ac:dyDescent="0.3">
      <c r="A44" s="8"/>
      <c r="B44" s="7"/>
      <c r="AJ44" s="8"/>
      <c r="AK44" s="7"/>
    </row>
    <row r="45" spans="1:37" x14ac:dyDescent="0.3">
      <c r="A45" s="8"/>
      <c r="B45" s="7"/>
      <c r="AJ45" s="8"/>
      <c r="AK45" s="7"/>
    </row>
    <row r="46" spans="1:37" x14ac:dyDescent="0.3">
      <c r="A46" s="8"/>
      <c r="B46" s="7"/>
      <c r="AJ46" s="8"/>
      <c r="AK46" s="7"/>
    </row>
    <row r="47" spans="1:37" x14ac:dyDescent="0.3">
      <c r="A47" s="8"/>
      <c r="B47" s="7"/>
      <c r="AJ47" s="8"/>
      <c r="AK47" s="7"/>
    </row>
    <row r="48" spans="1:37" x14ac:dyDescent="0.3">
      <c r="A48" s="8"/>
      <c r="B48" s="7"/>
      <c r="AJ48" s="8"/>
      <c r="AK48" s="7"/>
    </row>
    <row r="49" spans="1:37" x14ac:dyDescent="0.3">
      <c r="A49" s="8"/>
      <c r="B49" s="7"/>
      <c r="AJ49" s="8"/>
      <c r="AK49" s="7"/>
    </row>
    <row r="50" spans="1:37" x14ac:dyDescent="0.3">
      <c r="A50" s="8"/>
      <c r="B50" s="7"/>
      <c r="AJ50" s="8"/>
      <c r="AK50" s="7"/>
    </row>
    <row r="51" spans="1:37" x14ac:dyDescent="0.3">
      <c r="A51" s="8"/>
      <c r="B51" s="7"/>
      <c r="AJ51" s="8"/>
      <c r="AK51" s="7"/>
    </row>
    <row r="52" spans="1:37" x14ac:dyDescent="0.3">
      <c r="A52" s="8"/>
      <c r="B52" s="7"/>
      <c r="AJ52" s="8"/>
      <c r="AK52" s="7"/>
    </row>
    <row r="53" spans="1:37" x14ac:dyDescent="0.3">
      <c r="A53" s="8"/>
      <c r="B53" s="7"/>
      <c r="AJ53" s="8"/>
      <c r="AK53" s="7"/>
    </row>
    <row r="54" spans="1:37" x14ac:dyDescent="0.3">
      <c r="A54" s="8"/>
      <c r="B54" s="7"/>
      <c r="AJ54" s="8"/>
      <c r="AK54" s="7"/>
    </row>
    <row r="55" spans="1:37" x14ac:dyDescent="0.3">
      <c r="A55" s="8"/>
      <c r="B55" s="7"/>
      <c r="AJ55" s="8"/>
      <c r="AK55" s="7"/>
    </row>
    <row r="56" spans="1:37" x14ac:dyDescent="0.3">
      <c r="A56" s="8"/>
      <c r="B56" s="7"/>
      <c r="AJ56" s="8"/>
      <c r="AK56" s="7"/>
    </row>
    <row r="57" spans="1:37" x14ac:dyDescent="0.3">
      <c r="A57" s="8"/>
      <c r="B57" s="7"/>
      <c r="AJ57" s="8"/>
      <c r="AK57" s="7"/>
    </row>
    <row r="58" spans="1:37" x14ac:dyDescent="0.3">
      <c r="A58" s="8"/>
      <c r="B58" s="7"/>
      <c r="AJ58" s="8"/>
      <c r="AK58" s="7"/>
    </row>
    <row r="59" spans="1:37" x14ac:dyDescent="0.3">
      <c r="A59" s="8"/>
      <c r="B59" s="7"/>
      <c r="AJ59" s="8"/>
      <c r="AK59" s="7"/>
    </row>
    <row r="60" spans="1:37" x14ac:dyDescent="0.3">
      <c r="A60" s="8"/>
      <c r="B60" s="7"/>
      <c r="AJ60" s="8"/>
      <c r="AK60" s="7"/>
    </row>
    <row r="61" spans="1:37" x14ac:dyDescent="0.3">
      <c r="A61" s="8"/>
      <c r="B61" s="7"/>
      <c r="AJ61" s="8"/>
      <c r="AK61" s="7"/>
    </row>
    <row r="62" spans="1:37" x14ac:dyDescent="0.3">
      <c r="A62" s="8"/>
      <c r="B62" s="7"/>
      <c r="AJ62" s="8"/>
      <c r="AK62" s="7"/>
    </row>
    <row r="63" spans="1:37" x14ac:dyDescent="0.3">
      <c r="A63" s="8"/>
      <c r="B63" s="7"/>
      <c r="AJ63" s="8"/>
      <c r="AK63" s="7"/>
    </row>
    <row r="64" spans="1:37" x14ac:dyDescent="0.3">
      <c r="A64" s="8"/>
      <c r="B64" s="7"/>
      <c r="AJ64" s="8"/>
      <c r="AK64" s="7"/>
    </row>
    <row r="65" spans="1:37" x14ac:dyDescent="0.3">
      <c r="A65" s="8"/>
      <c r="B65" s="7"/>
      <c r="AJ65" s="8"/>
      <c r="AK65" s="7"/>
    </row>
    <row r="66" spans="1:37" x14ac:dyDescent="0.3">
      <c r="A66" s="8"/>
      <c r="B66" s="7"/>
      <c r="AJ66" s="8"/>
      <c r="AK66" s="7"/>
    </row>
    <row r="67" spans="1:37" x14ac:dyDescent="0.3">
      <c r="A67" s="8"/>
      <c r="B67" s="7"/>
      <c r="AJ67" s="8"/>
      <c r="AK67" s="7"/>
    </row>
    <row r="68" spans="1:37" x14ac:dyDescent="0.3">
      <c r="A68" s="8"/>
      <c r="B68" s="7"/>
      <c r="AJ68" s="8"/>
      <c r="AK68" s="7"/>
    </row>
    <row r="69" spans="1:37" x14ac:dyDescent="0.3">
      <c r="A69" s="8"/>
      <c r="B69" s="7"/>
      <c r="AJ69" s="8"/>
      <c r="AK69" s="7"/>
    </row>
    <row r="70" spans="1:37" x14ac:dyDescent="0.3">
      <c r="A70" s="8"/>
      <c r="B70" s="7"/>
      <c r="AJ70" s="8"/>
      <c r="AK70" s="7"/>
    </row>
    <row r="71" spans="1:37" x14ac:dyDescent="0.3">
      <c r="A71" s="8"/>
      <c r="B71" s="7"/>
      <c r="AJ71" s="8"/>
      <c r="AK71" s="7"/>
    </row>
    <row r="72" spans="1:37" x14ac:dyDescent="0.3">
      <c r="A72" s="8"/>
      <c r="B72" s="7"/>
      <c r="AJ72" s="8"/>
      <c r="AK72" s="7"/>
    </row>
    <row r="73" spans="1:37" x14ac:dyDescent="0.3">
      <c r="A73" s="8"/>
      <c r="B73" s="7"/>
      <c r="AJ73" s="8"/>
      <c r="AK73" s="7"/>
    </row>
    <row r="74" spans="1:37" x14ac:dyDescent="0.3">
      <c r="A74" s="8"/>
      <c r="B74" s="7"/>
      <c r="AJ74" s="8"/>
      <c r="AK74" s="7"/>
    </row>
    <row r="75" spans="1:37" x14ac:dyDescent="0.3">
      <c r="A75" s="8"/>
      <c r="B75" s="7"/>
      <c r="AJ75" s="8"/>
      <c r="AK75" s="7"/>
    </row>
    <row r="76" spans="1:37" x14ac:dyDescent="0.3">
      <c r="A76" s="8"/>
      <c r="B76" s="7"/>
      <c r="AJ76" s="8"/>
      <c r="AK76" s="7"/>
    </row>
    <row r="77" spans="1:37" x14ac:dyDescent="0.3">
      <c r="A77" s="8"/>
      <c r="B77" s="7"/>
      <c r="AJ77" s="8"/>
      <c r="AK77" s="7"/>
    </row>
    <row r="78" spans="1:37" x14ac:dyDescent="0.3">
      <c r="A78" s="8"/>
      <c r="B78" s="7"/>
      <c r="AJ78" s="8"/>
      <c r="AK78" s="7"/>
    </row>
    <row r="79" spans="1:37" x14ac:dyDescent="0.3">
      <c r="A79" s="8"/>
      <c r="B79" s="7"/>
      <c r="AJ79" s="8"/>
      <c r="AK79" s="7"/>
    </row>
    <row r="80" spans="1:37" x14ac:dyDescent="0.3">
      <c r="A80" s="8"/>
      <c r="B80" s="7"/>
      <c r="AJ80" s="8"/>
      <c r="AK80" s="7"/>
    </row>
    <row r="81" spans="1:37" x14ac:dyDescent="0.3">
      <c r="A81" s="8"/>
      <c r="B81" s="7"/>
      <c r="AJ81" s="8"/>
      <c r="AK81" s="7"/>
    </row>
    <row r="82" spans="1:37" x14ac:dyDescent="0.3">
      <c r="A82" s="8"/>
      <c r="B82" s="7"/>
      <c r="AJ82" s="8"/>
      <c r="AK82" s="7"/>
    </row>
    <row r="83" spans="1:37" x14ac:dyDescent="0.3">
      <c r="A83" s="8"/>
      <c r="B83" s="7"/>
      <c r="AJ83" s="8"/>
      <c r="AK83" s="7"/>
    </row>
    <row r="84" spans="1:37" x14ac:dyDescent="0.3">
      <c r="A84" s="8"/>
      <c r="B84" s="7"/>
      <c r="AJ84" s="8"/>
      <c r="AK84" s="7"/>
    </row>
    <row r="85" spans="1:37" x14ac:dyDescent="0.3">
      <c r="A85" s="8"/>
      <c r="B85" s="7"/>
      <c r="AJ85" s="8"/>
      <c r="AK85" s="7"/>
    </row>
    <row r="86" spans="1:37" x14ac:dyDescent="0.3">
      <c r="A86" s="8"/>
      <c r="B86" s="7"/>
      <c r="AJ86" s="8"/>
      <c r="AK86" s="7"/>
    </row>
    <row r="87" spans="1:37" x14ac:dyDescent="0.3">
      <c r="A87" s="8"/>
      <c r="B87" s="7"/>
      <c r="AJ87" s="8"/>
      <c r="AK87" s="7"/>
    </row>
    <row r="88" spans="1:37" x14ac:dyDescent="0.3">
      <c r="A88" s="8"/>
      <c r="B88" s="7"/>
      <c r="AJ88" s="8"/>
      <c r="AK88" s="7"/>
    </row>
    <row r="89" spans="1:37" x14ac:dyDescent="0.3">
      <c r="A89" s="8"/>
      <c r="B89" s="7"/>
      <c r="AJ89" s="8"/>
      <c r="AK89" s="7"/>
    </row>
    <row r="90" spans="1:37" x14ac:dyDescent="0.3">
      <c r="A90" s="8"/>
      <c r="B90" s="7"/>
      <c r="AJ90" s="8"/>
      <c r="AK90" s="7"/>
    </row>
    <row r="91" spans="1:37" x14ac:dyDescent="0.3">
      <c r="A91" s="8"/>
      <c r="B91" s="7"/>
      <c r="AJ91" s="8"/>
      <c r="AK91" s="7"/>
    </row>
    <row r="92" spans="1:37" x14ac:dyDescent="0.3">
      <c r="A92" s="8"/>
      <c r="B92" s="7"/>
      <c r="AJ92" s="8"/>
      <c r="AK92" s="7"/>
    </row>
    <row r="93" spans="1:37" x14ac:dyDescent="0.3">
      <c r="A93" s="8"/>
      <c r="B93" s="7"/>
      <c r="AJ93" s="8"/>
      <c r="AK93" s="7"/>
    </row>
  </sheetData>
  <sheetProtection algorithmName="SHA-512" hashValue="LNWxaAJPoxrOoDT2SF/ZD8fvvgUCYP++uEjkqB2Py+GMtdx0Ag/xoNM2oxpnGrdHcIssv0wREzM8ImC5dGqgOA==" saltValue="FnUkXF1WrgzYbC7/EmrngA==" spinCount="100000" sheet="1" objects="1" scenarios="1"/>
  <sortState xmlns:xlrd2="http://schemas.microsoft.com/office/spreadsheetml/2017/richdata2" ref="A6:AI6">
    <sortCondition descending="1" ref="C6"/>
    <sortCondition ref="B6"/>
  </sortState>
  <mergeCells count="18">
    <mergeCell ref="A16:D16"/>
    <mergeCell ref="A5:B5"/>
    <mergeCell ref="J3:K3"/>
    <mergeCell ref="H3:I3"/>
    <mergeCell ref="D3:E3"/>
    <mergeCell ref="F3:G3"/>
    <mergeCell ref="AL3:AQ3"/>
    <mergeCell ref="D2:E2"/>
    <mergeCell ref="F2:G2"/>
    <mergeCell ref="H2:I2"/>
    <mergeCell ref="J2:K2"/>
    <mergeCell ref="AJ5:AK5"/>
    <mergeCell ref="N3:S3"/>
    <mergeCell ref="L3:M3"/>
    <mergeCell ref="T3:W3"/>
    <mergeCell ref="X3:AA3"/>
    <mergeCell ref="AB3:AE3"/>
    <mergeCell ref="AF3:AI3"/>
  </mergeCells>
  <phoneticPr fontId="8" type="noConversion"/>
  <pageMargins left="0.7" right="0.7" top="0.75" bottom="0.75" header="0.3" footer="0.3"/>
  <pageSetup orientation="portrait" r:id="rId1"/>
  <ignoredErrors>
    <ignoredError sqref="AM6:AQ6 AE6:AI6 AA6:AC6 W6:Y6 T6:U6 R6:S6 N6:O6 L6:M6 B6:C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919A-7EBF-4E24-97CD-7EDC3E7115EF}">
  <dimension ref="A1:J267"/>
  <sheetViews>
    <sheetView workbookViewId="0">
      <pane ySplit="5" topLeftCell="A183" activePane="bottomLeft" state="frozen"/>
      <selection pane="bottomLeft" activeCell="F6" sqref="F6"/>
    </sheetView>
  </sheetViews>
  <sheetFormatPr defaultRowHeight="14.4" x14ac:dyDescent="0.3"/>
  <cols>
    <col min="3" max="3" width="37.44140625" bestFit="1" customWidth="1"/>
    <col min="5" max="5" width="15.44140625" customWidth="1"/>
    <col min="9" max="9" width="26.33203125" bestFit="1" customWidth="1"/>
  </cols>
  <sheetData>
    <row r="1" spans="1:10" x14ac:dyDescent="0.3">
      <c r="A1" t="s">
        <v>318</v>
      </c>
      <c r="I1" t="s">
        <v>282</v>
      </c>
      <c r="J1" t="s">
        <v>281</v>
      </c>
    </row>
    <row r="2" spans="1:10" x14ac:dyDescent="0.3">
      <c r="I2" t="s">
        <v>283</v>
      </c>
      <c r="J2" t="s">
        <v>284</v>
      </c>
    </row>
    <row r="3" spans="1:10" x14ac:dyDescent="0.3">
      <c r="C3" t="s">
        <v>252</v>
      </c>
    </row>
    <row r="4" spans="1:10" x14ac:dyDescent="0.3">
      <c r="E4" t="s">
        <v>279</v>
      </c>
    </row>
    <row r="5" spans="1:10" x14ac:dyDescent="0.3">
      <c r="A5" t="s">
        <v>0</v>
      </c>
      <c r="B5" t="s">
        <v>1</v>
      </c>
      <c r="C5" t="s">
        <v>253</v>
      </c>
      <c r="D5" t="s">
        <v>285</v>
      </c>
      <c r="E5" s="1" t="s">
        <v>319</v>
      </c>
      <c r="F5" t="s">
        <v>332</v>
      </c>
    </row>
    <row r="6" spans="1:10" x14ac:dyDescent="0.3">
      <c r="A6" s="2">
        <v>2</v>
      </c>
      <c r="C6" t="s">
        <v>2</v>
      </c>
      <c r="D6">
        <v>8098</v>
      </c>
      <c r="E6">
        <v>0.38200000000000001</v>
      </c>
      <c r="F6">
        <v>3</v>
      </c>
    </row>
    <row r="7" spans="1:10" x14ac:dyDescent="0.3">
      <c r="A7" s="2">
        <v>4</v>
      </c>
      <c r="B7">
        <v>877</v>
      </c>
      <c r="C7" t="s">
        <v>3</v>
      </c>
      <c r="D7">
        <v>8210</v>
      </c>
      <c r="E7">
        <v>0.46879999999999999</v>
      </c>
    </row>
    <row r="8" spans="1:10" x14ac:dyDescent="0.3">
      <c r="A8" s="2">
        <v>1734</v>
      </c>
      <c r="C8" t="s">
        <v>4</v>
      </c>
      <c r="D8">
        <v>7118</v>
      </c>
      <c r="E8">
        <v>0.62790000000000001</v>
      </c>
      <c r="F8">
        <v>1</v>
      </c>
    </row>
    <row r="9" spans="1:10" x14ac:dyDescent="0.3">
      <c r="A9" s="2">
        <v>9</v>
      </c>
      <c r="C9" t="s">
        <v>5</v>
      </c>
      <c r="D9">
        <v>8436</v>
      </c>
      <c r="E9">
        <v>0.5373</v>
      </c>
    </row>
    <row r="10" spans="1:10" x14ac:dyDescent="0.3">
      <c r="A10" s="2">
        <v>1629</v>
      </c>
      <c r="C10" t="s">
        <v>6</v>
      </c>
      <c r="D10">
        <v>8837</v>
      </c>
      <c r="E10">
        <v>0.6744</v>
      </c>
      <c r="F10">
        <v>4</v>
      </c>
    </row>
    <row r="11" spans="1:10" x14ac:dyDescent="0.3">
      <c r="A11" s="2">
        <v>14</v>
      </c>
      <c r="C11" t="s">
        <v>7</v>
      </c>
      <c r="D11">
        <v>8349</v>
      </c>
      <c r="E11">
        <v>0.65720000000000001</v>
      </c>
      <c r="F11">
        <v>2</v>
      </c>
    </row>
    <row r="12" spans="1:10" x14ac:dyDescent="0.3">
      <c r="A12" s="2">
        <v>28</v>
      </c>
      <c r="C12" t="s">
        <v>8</v>
      </c>
      <c r="D12">
        <v>8099</v>
      </c>
      <c r="E12">
        <v>0.64319999999999999</v>
      </c>
      <c r="F12">
        <v>4</v>
      </c>
    </row>
    <row r="13" spans="1:10" x14ac:dyDescent="0.3">
      <c r="A13" s="2">
        <v>38</v>
      </c>
      <c r="B13">
        <v>890</v>
      </c>
      <c r="C13" t="s">
        <v>9</v>
      </c>
      <c r="D13">
        <v>7539</v>
      </c>
      <c r="E13">
        <v>0.58930000000000005</v>
      </c>
      <c r="F13">
        <v>3</v>
      </c>
    </row>
    <row r="14" spans="1:10" x14ac:dyDescent="0.3">
      <c r="A14" s="2">
        <v>42</v>
      </c>
      <c r="C14" t="s">
        <v>10</v>
      </c>
      <c r="D14">
        <v>9056</v>
      </c>
      <c r="E14">
        <v>0.55910000000000004</v>
      </c>
      <c r="F14">
        <v>3</v>
      </c>
    </row>
    <row r="15" spans="1:10" x14ac:dyDescent="0.3">
      <c r="A15" s="2">
        <v>53</v>
      </c>
      <c r="B15">
        <v>891</v>
      </c>
      <c r="C15" t="s">
        <v>11</v>
      </c>
      <c r="D15">
        <v>7932</v>
      </c>
      <c r="E15">
        <v>0.14510000000000001</v>
      </c>
      <c r="F15">
        <v>4</v>
      </c>
    </row>
    <row r="16" spans="1:10" x14ac:dyDescent="0.3">
      <c r="A16" s="2">
        <v>62</v>
      </c>
      <c r="C16" t="s">
        <v>12</v>
      </c>
      <c r="D16">
        <v>7413</v>
      </c>
      <c r="E16">
        <v>0.70450000000000002</v>
      </c>
      <c r="F16">
        <v>1</v>
      </c>
    </row>
    <row r="17" spans="1:6" x14ac:dyDescent="0.3">
      <c r="A17" s="2">
        <v>64</v>
      </c>
      <c r="C17" t="s">
        <v>13</v>
      </c>
      <c r="D17">
        <v>6822</v>
      </c>
      <c r="E17">
        <v>0.33329999999999999</v>
      </c>
    </row>
    <row r="18" spans="1:6" x14ac:dyDescent="0.3">
      <c r="A18" s="2">
        <v>65</v>
      </c>
      <c r="C18" t="s">
        <v>14</v>
      </c>
      <c r="D18">
        <v>8859</v>
      </c>
      <c r="E18">
        <v>0.64949999999999997</v>
      </c>
      <c r="F18">
        <v>3</v>
      </c>
    </row>
    <row r="19" spans="1:6" x14ac:dyDescent="0.3">
      <c r="A19" s="2">
        <v>72</v>
      </c>
      <c r="C19" t="s">
        <v>15</v>
      </c>
      <c r="D19">
        <v>8010</v>
      </c>
      <c r="E19">
        <v>0.43669999999999998</v>
      </c>
      <c r="F19">
        <v>2</v>
      </c>
    </row>
    <row r="20" spans="1:6" x14ac:dyDescent="0.3">
      <c r="A20" s="2">
        <v>74</v>
      </c>
      <c r="C20" t="s">
        <v>16</v>
      </c>
      <c r="D20">
        <v>7906</v>
      </c>
      <c r="E20">
        <v>0.53849999999999998</v>
      </c>
    </row>
    <row r="21" spans="1:6" x14ac:dyDescent="0.3">
      <c r="A21" s="2">
        <v>78</v>
      </c>
      <c r="C21" t="s">
        <v>17</v>
      </c>
      <c r="D21">
        <v>8854</v>
      </c>
      <c r="E21">
        <v>0.46739999999999998</v>
      </c>
      <c r="F21">
        <v>2</v>
      </c>
    </row>
    <row r="22" spans="1:6" x14ac:dyDescent="0.3">
      <c r="A22" s="2">
        <v>86</v>
      </c>
      <c r="B22">
        <v>899</v>
      </c>
      <c r="C22" t="s">
        <v>18</v>
      </c>
      <c r="D22">
        <v>7538</v>
      </c>
      <c r="E22">
        <v>0.63329999999999997</v>
      </c>
    </row>
    <row r="23" spans="1:6" x14ac:dyDescent="0.3">
      <c r="A23" s="2">
        <v>1633</v>
      </c>
      <c r="C23" t="s">
        <v>254</v>
      </c>
      <c r="D23">
        <v>8837</v>
      </c>
      <c r="E23">
        <v>1</v>
      </c>
    </row>
    <row r="24" spans="1:6" x14ac:dyDescent="0.3">
      <c r="A24" s="2">
        <v>88</v>
      </c>
      <c r="B24">
        <v>893</v>
      </c>
      <c r="C24" t="s">
        <v>19</v>
      </c>
      <c r="D24">
        <v>8926</v>
      </c>
      <c r="E24">
        <v>0.3911</v>
      </c>
    </row>
    <row r="25" spans="1:6" x14ac:dyDescent="0.3">
      <c r="A25" s="2">
        <v>90</v>
      </c>
      <c r="C25" t="s">
        <v>20</v>
      </c>
      <c r="D25">
        <v>8327</v>
      </c>
      <c r="E25">
        <v>0.66669999999999996</v>
      </c>
    </row>
    <row r="26" spans="1:6" x14ac:dyDescent="0.3">
      <c r="A26" s="2">
        <v>92</v>
      </c>
      <c r="C26" t="s">
        <v>21</v>
      </c>
      <c r="D26">
        <v>7954</v>
      </c>
      <c r="E26">
        <v>0.60980000000000001</v>
      </c>
      <c r="F26">
        <v>2</v>
      </c>
    </row>
    <row r="27" spans="1:6" x14ac:dyDescent="0.3">
      <c r="A27" s="2">
        <v>94</v>
      </c>
      <c r="C27" t="s">
        <v>22</v>
      </c>
      <c r="D27">
        <v>8963</v>
      </c>
      <c r="E27">
        <v>0.41410000000000002</v>
      </c>
      <c r="F27">
        <v>3</v>
      </c>
    </row>
    <row r="28" spans="1:6" x14ac:dyDescent="0.3">
      <c r="A28" s="2">
        <v>1824</v>
      </c>
      <c r="C28" t="s">
        <v>23</v>
      </c>
      <c r="D28">
        <v>7663</v>
      </c>
      <c r="E28">
        <v>0.66669999999999996</v>
      </c>
    </row>
    <row r="29" spans="1:6" x14ac:dyDescent="0.3">
      <c r="A29" s="2">
        <v>1825</v>
      </c>
      <c r="C29" t="s">
        <v>24</v>
      </c>
      <c r="D29">
        <v>8134</v>
      </c>
      <c r="E29">
        <v>0</v>
      </c>
    </row>
    <row r="30" spans="1:6" x14ac:dyDescent="0.3">
      <c r="A30" s="2">
        <v>108</v>
      </c>
      <c r="B30">
        <v>877</v>
      </c>
      <c r="C30" t="s">
        <v>25</v>
      </c>
      <c r="D30">
        <v>8062</v>
      </c>
      <c r="E30">
        <v>0.61950000000000005</v>
      </c>
      <c r="F30">
        <v>1</v>
      </c>
    </row>
    <row r="31" spans="1:6" x14ac:dyDescent="0.3">
      <c r="A31" s="2">
        <v>113</v>
      </c>
      <c r="C31" t="s">
        <v>26</v>
      </c>
      <c r="D31">
        <v>9572</v>
      </c>
      <c r="E31">
        <v>0.10489999999999999</v>
      </c>
      <c r="F31">
        <v>3</v>
      </c>
    </row>
    <row r="32" spans="1:6" x14ac:dyDescent="0.3">
      <c r="A32" s="2">
        <v>1402</v>
      </c>
      <c r="C32" t="s">
        <v>27</v>
      </c>
      <c r="D32">
        <v>8302</v>
      </c>
      <c r="E32">
        <v>1</v>
      </c>
    </row>
    <row r="33" spans="1:6" x14ac:dyDescent="0.3">
      <c r="A33" s="2">
        <v>124</v>
      </c>
      <c r="B33">
        <v>890</v>
      </c>
      <c r="C33" t="s">
        <v>28</v>
      </c>
      <c r="D33">
        <v>7950</v>
      </c>
      <c r="E33">
        <v>1</v>
      </c>
    </row>
    <row r="34" spans="1:6" x14ac:dyDescent="0.3">
      <c r="A34" s="2">
        <v>125</v>
      </c>
      <c r="C34" t="s">
        <v>29</v>
      </c>
      <c r="D34">
        <v>8001</v>
      </c>
      <c r="E34">
        <v>0.2051</v>
      </c>
      <c r="F34">
        <v>2</v>
      </c>
    </row>
    <row r="35" spans="1:6" x14ac:dyDescent="0.3">
      <c r="A35" s="2">
        <v>127</v>
      </c>
      <c r="C35" t="s">
        <v>30</v>
      </c>
      <c r="D35">
        <v>7312</v>
      </c>
      <c r="E35">
        <v>0.88890000000000002</v>
      </c>
      <c r="F35">
        <v>4</v>
      </c>
    </row>
    <row r="36" spans="1:6" x14ac:dyDescent="0.3">
      <c r="A36" s="2">
        <v>130</v>
      </c>
      <c r="B36">
        <v>877</v>
      </c>
      <c r="C36" t="s">
        <v>31</v>
      </c>
      <c r="D36">
        <v>7942</v>
      </c>
      <c r="E36">
        <v>0.64</v>
      </c>
    </row>
    <row r="37" spans="1:6" x14ac:dyDescent="0.3">
      <c r="A37" s="2">
        <v>1628</v>
      </c>
      <c r="C37" t="s">
        <v>32</v>
      </c>
      <c r="D37">
        <v>6822</v>
      </c>
      <c r="E37">
        <v>0.71719999999999995</v>
      </c>
      <c r="F37">
        <v>4</v>
      </c>
    </row>
    <row r="38" spans="1:6" x14ac:dyDescent="0.3">
      <c r="A38" s="2">
        <v>137</v>
      </c>
      <c r="B38">
        <v>890</v>
      </c>
      <c r="C38" t="s">
        <v>33</v>
      </c>
      <c r="D38">
        <v>7682</v>
      </c>
      <c r="E38">
        <v>0.66669999999999996</v>
      </c>
    </row>
    <row r="39" spans="1:6" x14ac:dyDescent="0.3">
      <c r="A39" s="2">
        <v>138</v>
      </c>
      <c r="C39" t="s">
        <v>34</v>
      </c>
      <c r="D39">
        <v>8285</v>
      </c>
      <c r="E39">
        <v>0.625</v>
      </c>
    </row>
    <row r="40" spans="1:6" x14ac:dyDescent="0.3">
      <c r="A40" s="2">
        <v>139</v>
      </c>
      <c r="B40">
        <v>891</v>
      </c>
      <c r="C40" t="s">
        <v>35</v>
      </c>
      <c r="D40">
        <v>7385</v>
      </c>
      <c r="E40">
        <v>0.83330000000000004</v>
      </c>
    </row>
    <row r="41" spans="1:6" x14ac:dyDescent="0.3">
      <c r="A41" s="2">
        <v>142</v>
      </c>
      <c r="B41">
        <v>877</v>
      </c>
      <c r="C41" t="s">
        <v>36</v>
      </c>
      <c r="D41">
        <v>8210</v>
      </c>
      <c r="E41">
        <v>0.8</v>
      </c>
    </row>
    <row r="42" spans="1:6" x14ac:dyDescent="0.3">
      <c r="A42" s="2">
        <v>1411</v>
      </c>
      <c r="B42">
        <v>896</v>
      </c>
      <c r="C42" t="s">
        <v>37</v>
      </c>
      <c r="D42">
        <v>7126</v>
      </c>
      <c r="E42">
        <v>0.6552</v>
      </c>
    </row>
    <row r="43" spans="1:6" x14ac:dyDescent="0.3">
      <c r="A43" s="2">
        <v>1661</v>
      </c>
      <c r="C43" t="s">
        <v>38</v>
      </c>
      <c r="D43">
        <v>7953</v>
      </c>
      <c r="E43">
        <v>0.31019999999999998</v>
      </c>
      <c r="F43">
        <v>3</v>
      </c>
    </row>
    <row r="44" spans="1:6" x14ac:dyDescent="0.3">
      <c r="A44" s="2">
        <v>147</v>
      </c>
      <c r="C44" t="s">
        <v>39</v>
      </c>
      <c r="D44">
        <v>7133</v>
      </c>
      <c r="E44">
        <v>1</v>
      </c>
    </row>
    <row r="45" spans="1:6" x14ac:dyDescent="0.3">
      <c r="A45" s="2">
        <v>148</v>
      </c>
      <c r="B45">
        <v>847</v>
      </c>
      <c r="C45" t="s">
        <v>40</v>
      </c>
      <c r="D45">
        <v>8083</v>
      </c>
      <c r="E45">
        <v>0.28129999999999999</v>
      </c>
      <c r="F45">
        <v>2</v>
      </c>
    </row>
    <row r="46" spans="1:6" x14ac:dyDescent="0.3">
      <c r="A46" s="2">
        <v>150</v>
      </c>
      <c r="C46" t="s">
        <v>41</v>
      </c>
      <c r="D46">
        <v>8236</v>
      </c>
      <c r="E46">
        <v>0</v>
      </c>
    </row>
    <row r="47" spans="1:6" x14ac:dyDescent="0.3">
      <c r="A47" s="2">
        <v>151</v>
      </c>
      <c r="B47">
        <v>877</v>
      </c>
      <c r="C47" t="s">
        <v>42</v>
      </c>
      <c r="D47">
        <v>7268</v>
      </c>
      <c r="E47">
        <v>0.55000000000000004</v>
      </c>
    </row>
    <row r="48" spans="1:6" x14ac:dyDescent="0.3">
      <c r="A48" s="2">
        <v>1998</v>
      </c>
      <c r="C48" t="s">
        <v>43</v>
      </c>
      <c r="D48">
        <v>8722</v>
      </c>
      <c r="E48">
        <v>0.625</v>
      </c>
    </row>
    <row r="49" spans="1:6" x14ac:dyDescent="0.3">
      <c r="A49" s="2">
        <v>1400</v>
      </c>
      <c r="B49">
        <v>896</v>
      </c>
      <c r="C49" t="s">
        <v>44</v>
      </c>
      <c r="D49">
        <v>7582</v>
      </c>
      <c r="E49">
        <v>0.54490000000000005</v>
      </c>
      <c r="F49">
        <v>4</v>
      </c>
    </row>
    <row r="50" spans="1:6" x14ac:dyDescent="0.3">
      <c r="A50" s="2">
        <v>157</v>
      </c>
      <c r="B50">
        <v>866</v>
      </c>
      <c r="C50" t="s">
        <v>45</v>
      </c>
      <c r="D50">
        <v>7931</v>
      </c>
      <c r="E50">
        <v>0.61480000000000001</v>
      </c>
      <c r="F50">
        <v>3</v>
      </c>
    </row>
    <row r="51" spans="1:6" x14ac:dyDescent="0.3">
      <c r="A51" s="2">
        <v>160</v>
      </c>
      <c r="C51" t="s">
        <v>46</v>
      </c>
      <c r="D51">
        <v>7874</v>
      </c>
      <c r="E51">
        <v>0.44359999999999999</v>
      </c>
      <c r="F51">
        <v>4</v>
      </c>
    </row>
    <row r="52" spans="1:6" x14ac:dyDescent="0.3">
      <c r="A52" s="2">
        <v>163</v>
      </c>
      <c r="B52">
        <v>877</v>
      </c>
      <c r="C52" t="s">
        <v>47</v>
      </c>
      <c r="D52">
        <v>7341</v>
      </c>
      <c r="E52">
        <v>0.7681</v>
      </c>
    </row>
    <row r="53" spans="1:6" x14ac:dyDescent="0.3">
      <c r="A53" s="2">
        <v>166</v>
      </c>
      <c r="B53">
        <v>898</v>
      </c>
      <c r="C53" t="s">
        <v>48</v>
      </c>
      <c r="D53">
        <v>8698</v>
      </c>
      <c r="E53">
        <v>0.40210000000000001</v>
      </c>
      <c r="F53">
        <v>2</v>
      </c>
    </row>
    <row r="54" spans="1:6" x14ac:dyDescent="0.3">
      <c r="A54" s="2">
        <v>1663</v>
      </c>
      <c r="C54" t="s">
        <v>49</v>
      </c>
      <c r="D54">
        <v>7931</v>
      </c>
      <c r="E54">
        <v>0.5716</v>
      </c>
      <c r="F54">
        <v>3</v>
      </c>
    </row>
    <row r="55" spans="1:6" x14ac:dyDescent="0.3">
      <c r="A55" s="2">
        <v>1627</v>
      </c>
      <c r="C55" t="s">
        <v>50</v>
      </c>
      <c r="D55">
        <v>8299</v>
      </c>
      <c r="E55">
        <v>0.6</v>
      </c>
    </row>
    <row r="56" spans="1:6" x14ac:dyDescent="0.3">
      <c r="A56" s="2">
        <v>174</v>
      </c>
      <c r="C56" t="s">
        <v>51</v>
      </c>
      <c r="D56">
        <v>9418</v>
      </c>
      <c r="E56">
        <v>8.0100000000000005E-2</v>
      </c>
      <c r="F56">
        <v>3</v>
      </c>
    </row>
    <row r="57" spans="1:6" x14ac:dyDescent="0.3">
      <c r="A57" s="2">
        <v>180</v>
      </c>
      <c r="B57">
        <v>897</v>
      </c>
      <c r="C57" t="s">
        <v>52</v>
      </c>
      <c r="D57">
        <v>7766</v>
      </c>
      <c r="E57">
        <v>0.50490000000000002</v>
      </c>
    </row>
    <row r="58" spans="1:6" x14ac:dyDescent="0.3">
      <c r="A58" s="2">
        <v>188</v>
      </c>
      <c r="B58">
        <v>898</v>
      </c>
      <c r="C58" t="s">
        <v>53</v>
      </c>
      <c r="D58">
        <v>9141</v>
      </c>
      <c r="E58">
        <v>0.30299999999999999</v>
      </c>
      <c r="F58">
        <v>2</v>
      </c>
    </row>
    <row r="59" spans="1:6" x14ac:dyDescent="0.3">
      <c r="A59" s="2">
        <v>190</v>
      </c>
      <c r="C59" t="s">
        <v>54</v>
      </c>
      <c r="D59">
        <v>8289</v>
      </c>
      <c r="E59">
        <v>0.72729999999999995</v>
      </c>
    </row>
    <row r="60" spans="1:6" x14ac:dyDescent="0.3">
      <c r="A60" s="2">
        <v>191</v>
      </c>
      <c r="C60" t="s">
        <v>55</v>
      </c>
      <c r="D60">
        <v>8363</v>
      </c>
      <c r="E60">
        <v>0.3145</v>
      </c>
      <c r="F60">
        <v>3</v>
      </c>
    </row>
    <row r="61" spans="1:6" x14ac:dyDescent="0.3">
      <c r="A61" s="2">
        <v>193</v>
      </c>
      <c r="C61" t="s">
        <v>56</v>
      </c>
      <c r="D61">
        <v>0</v>
      </c>
      <c r="E61">
        <v>0</v>
      </c>
    </row>
    <row r="62" spans="1:6" x14ac:dyDescent="0.3">
      <c r="A62" s="2">
        <v>194</v>
      </c>
      <c r="C62" t="s">
        <v>57</v>
      </c>
      <c r="D62">
        <v>9341</v>
      </c>
      <c r="E62">
        <v>0.2235</v>
      </c>
      <c r="F62">
        <v>3</v>
      </c>
    </row>
    <row r="63" spans="1:6" x14ac:dyDescent="0.3">
      <c r="A63" s="2">
        <v>205</v>
      </c>
      <c r="B63">
        <v>862</v>
      </c>
      <c r="C63" t="s">
        <v>58</v>
      </c>
      <c r="D63">
        <v>8670</v>
      </c>
      <c r="E63">
        <v>0.6</v>
      </c>
    </row>
    <row r="64" spans="1:6" x14ac:dyDescent="0.3">
      <c r="A64" s="2">
        <v>207</v>
      </c>
      <c r="B64">
        <v>890</v>
      </c>
      <c r="C64" t="s">
        <v>255</v>
      </c>
      <c r="D64">
        <v>8075</v>
      </c>
      <c r="E64">
        <v>1</v>
      </c>
    </row>
    <row r="65" spans="1:6" x14ac:dyDescent="0.3">
      <c r="A65" s="2">
        <v>208</v>
      </c>
      <c r="C65" t="s">
        <v>59</v>
      </c>
      <c r="D65">
        <v>7279</v>
      </c>
      <c r="E65">
        <v>0.72809999999999997</v>
      </c>
      <c r="F65">
        <v>2</v>
      </c>
    </row>
    <row r="66" spans="1:6" x14ac:dyDescent="0.3">
      <c r="A66" s="2">
        <v>210</v>
      </c>
      <c r="C66" t="s">
        <v>60</v>
      </c>
      <c r="D66">
        <v>8124</v>
      </c>
      <c r="E66">
        <v>0.44829999999999998</v>
      </c>
    </row>
    <row r="67" spans="1:6" x14ac:dyDescent="0.3">
      <c r="A67" s="2">
        <v>1664</v>
      </c>
      <c r="C67" t="s">
        <v>61</v>
      </c>
      <c r="D67">
        <v>7735</v>
      </c>
      <c r="E67">
        <v>0.61539999999999995</v>
      </c>
      <c r="F67">
        <v>2</v>
      </c>
    </row>
    <row r="68" spans="1:6" x14ac:dyDescent="0.3">
      <c r="A68" s="2">
        <v>217</v>
      </c>
      <c r="B68">
        <v>894</v>
      </c>
      <c r="C68" t="s">
        <v>62</v>
      </c>
      <c r="D68">
        <v>7685</v>
      </c>
      <c r="E68">
        <v>0.85709999999999997</v>
      </c>
    </row>
    <row r="69" spans="1:6" x14ac:dyDescent="0.3">
      <c r="A69" s="2">
        <v>219</v>
      </c>
      <c r="C69" t="s">
        <v>63</v>
      </c>
      <c r="D69">
        <v>8491</v>
      </c>
      <c r="E69">
        <v>0.2414</v>
      </c>
      <c r="F69">
        <v>3</v>
      </c>
    </row>
    <row r="70" spans="1:6" x14ac:dyDescent="0.3">
      <c r="A70" s="2">
        <v>224</v>
      </c>
      <c r="C70" t="s">
        <v>64</v>
      </c>
      <c r="D70">
        <v>8372</v>
      </c>
      <c r="E70">
        <v>1</v>
      </c>
    </row>
    <row r="71" spans="1:6" x14ac:dyDescent="0.3">
      <c r="A71" s="2">
        <v>225</v>
      </c>
      <c r="C71" t="s">
        <v>65</v>
      </c>
      <c r="D71">
        <v>8304</v>
      </c>
      <c r="E71">
        <v>0.31690000000000002</v>
      </c>
    </row>
    <row r="72" spans="1:6" x14ac:dyDescent="0.3">
      <c r="A72" s="2">
        <v>227</v>
      </c>
      <c r="C72" t="s">
        <v>66</v>
      </c>
      <c r="D72">
        <v>6856</v>
      </c>
      <c r="E72">
        <v>0.85709999999999997</v>
      </c>
    </row>
    <row r="73" spans="1:6" x14ac:dyDescent="0.3">
      <c r="A73" s="2">
        <v>229</v>
      </c>
      <c r="C73" t="s">
        <v>67</v>
      </c>
      <c r="D73">
        <v>8515</v>
      </c>
      <c r="E73">
        <v>0.375</v>
      </c>
      <c r="F73">
        <v>4</v>
      </c>
    </row>
    <row r="74" spans="1:6" x14ac:dyDescent="0.3">
      <c r="A74" s="2">
        <v>235</v>
      </c>
      <c r="B74">
        <v>893</v>
      </c>
      <c r="C74" t="s">
        <v>68</v>
      </c>
      <c r="D74">
        <v>7835</v>
      </c>
      <c r="E74">
        <v>0.4415</v>
      </c>
      <c r="F74">
        <v>3</v>
      </c>
    </row>
    <row r="75" spans="1:6" x14ac:dyDescent="0.3">
      <c r="A75" s="2">
        <v>237</v>
      </c>
      <c r="B75">
        <v>896</v>
      </c>
      <c r="C75" t="s">
        <v>69</v>
      </c>
      <c r="D75">
        <v>6824</v>
      </c>
      <c r="E75">
        <v>0.63639999999999997</v>
      </c>
      <c r="F75">
        <v>4</v>
      </c>
    </row>
    <row r="76" spans="1:6" x14ac:dyDescent="0.3">
      <c r="A76" s="2">
        <v>239</v>
      </c>
      <c r="C76" t="s">
        <v>70</v>
      </c>
      <c r="D76">
        <v>7139</v>
      </c>
      <c r="E76">
        <v>0.72119999999999995</v>
      </c>
      <c r="F76">
        <v>1</v>
      </c>
    </row>
    <row r="77" spans="1:6" x14ac:dyDescent="0.3">
      <c r="A77" s="2">
        <v>241</v>
      </c>
      <c r="C77" t="s">
        <v>71</v>
      </c>
      <c r="D77">
        <v>0</v>
      </c>
      <c r="E77">
        <v>0</v>
      </c>
    </row>
    <row r="78" spans="1:6" x14ac:dyDescent="0.3">
      <c r="A78" s="2">
        <v>242</v>
      </c>
      <c r="C78" t="s">
        <v>72</v>
      </c>
      <c r="D78">
        <v>8993</v>
      </c>
      <c r="E78">
        <v>0.2407</v>
      </c>
      <c r="F78">
        <v>1</v>
      </c>
    </row>
    <row r="79" spans="1:6" x14ac:dyDescent="0.3">
      <c r="A79" s="2">
        <v>1351</v>
      </c>
      <c r="C79" t="s">
        <v>73</v>
      </c>
      <c r="D79">
        <v>7933</v>
      </c>
      <c r="E79">
        <v>0.66669999999999996</v>
      </c>
    </row>
    <row r="80" spans="1:6" x14ac:dyDescent="0.3">
      <c r="A80" s="2">
        <v>247</v>
      </c>
      <c r="B80">
        <v>890</v>
      </c>
      <c r="C80" t="s">
        <v>74</v>
      </c>
      <c r="D80">
        <v>7757</v>
      </c>
      <c r="E80">
        <v>0.33329999999999999</v>
      </c>
    </row>
    <row r="81" spans="1:6" x14ac:dyDescent="0.3">
      <c r="A81" s="2">
        <v>1665</v>
      </c>
      <c r="C81" t="s">
        <v>75</v>
      </c>
      <c r="D81">
        <v>7755</v>
      </c>
      <c r="E81">
        <v>0.35770000000000002</v>
      </c>
      <c r="F81">
        <v>2</v>
      </c>
    </row>
    <row r="82" spans="1:6" x14ac:dyDescent="0.3">
      <c r="A82" s="2">
        <v>250</v>
      </c>
      <c r="C82" t="s">
        <v>76</v>
      </c>
      <c r="D82">
        <v>8001</v>
      </c>
      <c r="E82">
        <v>0.75260000000000005</v>
      </c>
      <c r="F82">
        <v>4</v>
      </c>
    </row>
    <row r="83" spans="1:6" x14ac:dyDescent="0.3">
      <c r="A83" s="2">
        <v>2040</v>
      </c>
      <c r="C83" t="s">
        <v>77</v>
      </c>
      <c r="D83">
        <v>7336</v>
      </c>
      <c r="E83">
        <v>0.79549999999999998</v>
      </c>
      <c r="F83">
        <v>4</v>
      </c>
    </row>
    <row r="84" spans="1:6" x14ac:dyDescent="0.3">
      <c r="A84" s="2">
        <v>263</v>
      </c>
      <c r="C84" t="s">
        <v>78</v>
      </c>
      <c r="D84">
        <v>0</v>
      </c>
      <c r="E84">
        <v>0</v>
      </c>
    </row>
    <row r="85" spans="1:6" x14ac:dyDescent="0.3">
      <c r="A85" s="2">
        <v>264</v>
      </c>
      <c r="C85" t="s">
        <v>79</v>
      </c>
      <c r="D85">
        <v>8660</v>
      </c>
      <c r="E85">
        <v>0.36359999999999998</v>
      </c>
    </row>
    <row r="86" spans="1:6" x14ac:dyDescent="0.3">
      <c r="A86" s="2">
        <v>266</v>
      </c>
      <c r="C86" t="s">
        <v>80</v>
      </c>
      <c r="D86">
        <v>8237</v>
      </c>
      <c r="E86">
        <v>0.51839999999999997</v>
      </c>
      <c r="F86">
        <v>4</v>
      </c>
    </row>
    <row r="87" spans="1:6" x14ac:dyDescent="0.3">
      <c r="A87" s="2">
        <v>275</v>
      </c>
      <c r="B87">
        <v>891</v>
      </c>
      <c r="C87" t="s">
        <v>81</v>
      </c>
      <c r="D87">
        <v>0</v>
      </c>
      <c r="E87">
        <v>0</v>
      </c>
    </row>
    <row r="88" spans="1:6" x14ac:dyDescent="0.3">
      <c r="A88" s="2">
        <v>1401</v>
      </c>
      <c r="C88" t="s">
        <v>82</v>
      </c>
      <c r="D88">
        <v>7694</v>
      </c>
      <c r="E88">
        <v>0.4667</v>
      </c>
    </row>
    <row r="89" spans="1:6" x14ac:dyDescent="0.3">
      <c r="A89" s="2">
        <v>277</v>
      </c>
      <c r="B89">
        <v>896</v>
      </c>
      <c r="C89" t="s">
        <v>83</v>
      </c>
      <c r="D89">
        <v>7505</v>
      </c>
      <c r="E89">
        <v>0.70589999999999997</v>
      </c>
    </row>
    <row r="90" spans="1:6" x14ac:dyDescent="0.3">
      <c r="A90" s="2">
        <v>1412</v>
      </c>
      <c r="B90">
        <v>896</v>
      </c>
      <c r="C90" t="s">
        <v>84</v>
      </c>
      <c r="D90">
        <v>7072</v>
      </c>
      <c r="E90">
        <v>0.88370000000000004</v>
      </c>
      <c r="F90">
        <v>4</v>
      </c>
    </row>
    <row r="91" spans="1:6" x14ac:dyDescent="0.3">
      <c r="A91" s="2">
        <v>281</v>
      </c>
      <c r="B91">
        <v>890</v>
      </c>
      <c r="C91" t="s">
        <v>85</v>
      </c>
      <c r="D91">
        <v>7996</v>
      </c>
      <c r="E91">
        <v>1</v>
      </c>
    </row>
    <row r="92" spans="1:6" x14ac:dyDescent="0.3">
      <c r="A92" s="2">
        <v>282</v>
      </c>
      <c r="B92">
        <v>862</v>
      </c>
      <c r="C92" t="s">
        <v>86</v>
      </c>
      <c r="D92">
        <v>8670</v>
      </c>
      <c r="E92">
        <v>0.61709999999999998</v>
      </c>
      <c r="F92">
        <v>3</v>
      </c>
    </row>
    <row r="93" spans="1:6" x14ac:dyDescent="0.3">
      <c r="A93" s="2">
        <v>290</v>
      </c>
      <c r="B93">
        <v>896</v>
      </c>
      <c r="C93" t="s">
        <v>87</v>
      </c>
      <c r="D93">
        <v>7445</v>
      </c>
      <c r="E93">
        <v>0.56899999999999995</v>
      </c>
    </row>
    <row r="94" spans="1:6" x14ac:dyDescent="0.3">
      <c r="A94" s="2">
        <v>293</v>
      </c>
      <c r="B94">
        <v>890</v>
      </c>
      <c r="C94" t="s">
        <v>88</v>
      </c>
      <c r="D94">
        <v>7539</v>
      </c>
      <c r="E94">
        <v>1</v>
      </c>
    </row>
    <row r="95" spans="1:6" x14ac:dyDescent="0.3">
      <c r="A95" s="2">
        <v>294</v>
      </c>
      <c r="B95">
        <v>866</v>
      </c>
      <c r="C95" t="s">
        <v>89</v>
      </c>
      <c r="D95">
        <v>7430</v>
      </c>
      <c r="E95">
        <v>0.62070000000000003</v>
      </c>
      <c r="F95">
        <v>3</v>
      </c>
    </row>
    <row r="96" spans="1:6" x14ac:dyDescent="0.3">
      <c r="A96" s="2">
        <v>296</v>
      </c>
      <c r="C96" t="s">
        <v>90</v>
      </c>
      <c r="D96">
        <v>8196</v>
      </c>
      <c r="E96">
        <v>0.52210000000000001</v>
      </c>
      <c r="F96">
        <v>3</v>
      </c>
    </row>
    <row r="97" spans="1:6" x14ac:dyDescent="0.3">
      <c r="A97" s="2">
        <v>298</v>
      </c>
      <c r="C97" t="s">
        <v>91</v>
      </c>
      <c r="D97">
        <v>7778</v>
      </c>
      <c r="E97">
        <v>0.7218</v>
      </c>
      <c r="F97">
        <v>3</v>
      </c>
    </row>
    <row r="98" spans="1:6" x14ac:dyDescent="0.3">
      <c r="A98" s="2">
        <v>304</v>
      </c>
      <c r="C98" t="s">
        <v>92</v>
      </c>
      <c r="D98">
        <v>9073</v>
      </c>
      <c r="E98">
        <v>0.8</v>
      </c>
    </row>
    <row r="99" spans="1:6" x14ac:dyDescent="0.3">
      <c r="A99" s="2">
        <v>1995</v>
      </c>
      <c r="C99" t="s">
        <v>93</v>
      </c>
      <c r="D99">
        <v>7605</v>
      </c>
      <c r="E99">
        <v>1</v>
      </c>
    </row>
    <row r="100" spans="1:6" x14ac:dyDescent="0.3">
      <c r="A100" s="2">
        <v>311</v>
      </c>
      <c r="B100">
        <v>891</v>
      </c>
      <c r="C100" t="s">
        <v>94</v>
      </c>
      <c r="D100">
        <v>8262</v>
      </c>
      <c r="E100">
        <v>0.2848</v>
      </c>
      <c r="F100">
        <v>3</v>
      </c>
    </row>
    <row r="101" spans="1:6" x14ac:dyDescent="0.3">
      <c r="A101" s="2">
        <v>315</v>
      </c>
      <c r="C101" t="s">
        <v>95</v>
      </c>
      <c r="D101">
        <v>8143</v>
      </c>
      <c r="E101">
        <v>1</v>
      </c>
    </row>
    <row r="102" spans="1:6" x14ac:dyDescent="0.3">
      <c r="A102" s="2">
        <v>317</v>
      </c>
      <c r="C102" t="s">
        <v>96</v>
      </c>
      <c r="D102">
        <v>7507</v>
      </c>
      <c r="E102">
        <v>0.66</v>
      </c>
      <c r="F102">
        <v>4</v>
      </c>
    </row>
    <row r="103" spans="1:6" x14ac:dyDescent="0.3">
      <c r="A103" s="2">
        <v>319</v>
      </c>
      <c r="B103">
        <v>893</v>
      </c>
      <c r="C103" t="s">
        <v>97</v>
      </c>
      <c r="D103">
        <v>8706</v>
      </c>
      <c r="E103">
        <v>0.38890000000000002</v>
      </c>
      <c r="F103">
        <v>3</v>
      </c>
    </row>
    <row r="104" spans="1:6" x14ac:dyDescent="0.3">
      <c r="A104" s="2">
        <v>321</v>
      </c>
      <c r="B104">
        <v>896</v>
      </c>
      <c r="C104" t="s">
        <v>98</v>
      </c>
      <c r="D104">
        <v>7518</v>
      </c>
      <c r="E104">
        <v>0.66669999999999996</v>
      </c>
    </row>
    <row r="105" spans="1:6" x14ac:dyDescent="0.3">
      <c r="A105" s="2">
        <v>1735</v>
      </c>
      <c r="C105" t="s">
        <v>99</v>
      </c>
      <c r="D105">
        <v>7874</v>
      </c>
      <c r="E105">
        <v>0.35560000000000003</v>
      </c>
      <c r="F105">
        <v>4</v>
      </c>
    </row>
    <row r="106" spans="1:6" x14ac:dyDescent="0.3">
      <c r="A106" s="2">
        <v>335</v>
      </c>
      <c r="B106">
        <v>848</v>
      </c>
      <c r="C106" t="s">
        <v>100</v>
      </c>
      <c r="D106">
        <v>7931</v>
      </c>
      <c r="E106">
        <v>1</v>
      </c>
    </row>
    <row r="107" spans="1:6" x14ac:dyDescent="0.3">
      <c r="A107" s="2">
        <v>342</v>
      </c>
      <c r="B107">
        <v>847</v>
      </c>
      <c r="C107" t="s">
        <v>101</v>
      </c>
      <c r="D107">
        <v>7932</v>
      </c>
      <c r="E107">
        <v>0.3145</v>
      </c>
      <c r="F107">
        <v>2</v>
      </c>
    </row>
    <row r="108" spans="1:6" x14ac:dyDescent="0.3">
      <c r="A108" s="2">
        <v>345</v>
      </c>
      <c r="C108" t="s">
        <v>102</v>
      </c>
      <c r="D108">
        <v>7485</v>
      </c>
      <c r="E108">
        <v>0.5625</v>
      </c>
    </row>
    <row r="109" spans="1:6" x14ac:dyDescent="0.3">
      <c r="A109" s="2">
        <v>349</v>
      </c>
      <c r="B109">
        <v>877</v>
      </c>
      <c r="C109" t="s">
        <v>103</v>
      </c>
      <c r="D109">
        <v>7268</v>
      </c>
      <c r="E109">
        <v>0.80359999999999998</v>
      </c>
    </row>
    <row r="110" spans="1:6" x14ac:dyDescent="0.3">
      <c r="A110" s="2">
        <v>351</v>
      </c>
      <c r="C110" t="s">
        <v>104</v>
      </c>
      <c r="D110">
        <v>8960</v>
      </c>
      <c r="E110">
        <v>0.47760000000000002</v>
      </c>
      <c r="F110">
        <v>2</v>
      </c>
    </row>
    <row r="111" spans="1:6" x14ac:dyDescent="0.3">
      <c r="A111" s="2">
        <v>353</v>
      </c>
      <c r="B111">
        <v>877</v>
      </c>
      <c r="C111" t="s">
        <v>105</v>
      </c>
      <c r="D111">
        <v>7416</v>
      </c>
      <c r="E111">
        <v>0.68179999999999996</v>
      </c>
    </row>
    <row r="112" spans="1:6" x14ac:dyDescent="0.3">
      <c r="A112" s="2">
        <v>359</v>
      </c>
      <c r="C112" t="s">
        <v>106</v>
      </c>
      <c r="D112">
        <v>8569</v>
      </c>
      <c r="E112">
        <v>1</v>
      </c>
      <c r="F112">
        <v>4</v>
      </c>
    </row>
    <row r="113" spans="1:6" x14ac:dyDescent="0.3">
      <c r="A113" s="2">
        <v>1509</v>
      </c>
      <c r="C113" t="s">
        <v>107</v>
      </c>
      <c r="D113">
        <v>8143</v>
      </c>
      <c r="E113">
        <v>0.52629999999999999</v>
      </c>
    </row>
    <row r="114" spans="1:6" x14ac:dyDescent="0.3">
      <c r="A114" s="2">
        <v>364</v>
      </c>
      <c r="C114" t="s">
        <v>108</v>
      </c>
      <c r="D114">
        <v>8713</v>
      </c>
      <c r="E114">
        <v>0.55259999999999998</v>
      </c>
      <c r="F114">
        <v>3</v>
      </c>
    </row>
    <row r="115" spans="1:6" x14ac:dyDescent="0.3">
      <c r="A115" s="2">
        <v>387</v>
      </c>
      <c r="C115" t="s">
        <v>109</v>
      </c>
      <c r="D115">
        <v>10072</v>
      </c>
      <c r="E115">
        <v>0.5</v>
      </c>
    </row>
    <row r="116" spans="1:6" x14ac:dyDescent="0.3">
      <c r="A116" s="2">
        <v>389</v>
      </c>
      <c r="B116">
        <v>890</v>
      </c>
      <c r="C116" t="s">
        <v>110</v>
      </c>
      <c r="D116">
        <v>8075</v>
      </c>
      <c r="E116">
        <v>0.74680000000000002</v>
      </c>
    </row>
    <row r="117" spans="1:6" x14ac:dyDescent="0.3">
      <c r="A117" s="2">
        <v>399</v>
      </c>
      <c r="B117">
        <v>890</v>
      </c>
      <c r="C117" t="s">
        <v>111</v>
      </c>
      <c r="D117">
        <v>7954</v>
      </c>
      <c r="E117">
        <v>0.71430000000000005</v>
      </c>
    </row>
    <row r="118" spans="1:6" x14ac:dyDescent="0.3">
      <c r="A118" s="2">
        <v>2195</v>
      </c>
      <c r="C118" t="s">
        <v>112</v>
      </c>
      <c r="D118">
        <v>8448</v>
      </c>
      <c r="E118">
        <v>0.37880000000000003</v>
      </c>
      <c r="F118">
        <v>2</v>
      </c>
    </row>
    <row r="119" spans="1:6" x14ac:dyDescent="0.3">
      <c r="A119" s="2">
        <v>405</v>
      </c>
      <c r="B119">
        <v>877</v>
      </c>
      <c r="C119" t="s">
        <v>113</v>
      </c>
      <c r="D119">
        <v>7609</v>
      </c>
      <c r="E119">
        <v>0.52380000000000004</v>
      </c>
    </row>
    <row r="120" spans="1:6" x14ac:dyDescent="0.3">
      <c r="A120" s="2">
        <v>408</v>
      </c>
      <c r="B120">
        <v>896</v>
      </c>
      <c r="C120" t="s">
        <v>114</v>
      </c>
      <c r="D120">
        <v>7462</v>
      </c>
      <c r="E120">
        <v>0.57140000000000002</v>
      </c>
    </row>
    <row r="121" spans="1:6" x14ac:dyDescent="0.3">
      <c r="A121" s="2">
        <v>1662</v>
      </c>
      <c r="C121" t="s">
        <v>115</v>
      </c>
      <c r="D121">
        <v>8976</v>
      </c>
      <c r="E121">
        <v>0.3634</v>
      </c>
      <c r="F121">
        <v>2</v>
      </c>
    </row>
    <row r="122" spans="1:6" x14ac:dyDescent="0.3">
      <c r="A122" s="2">
        <v>1738</v>
      </c>
      <c r="C122" t="s">
        <v>116</v>
      </c>
      <c r="D122">
        <v>8395</v>
      </c>
      <c r="E122">
        <v>0.5101</v>
      </c>
      <c r="F122">
        <v>1</v>
      </c>
    </row>
    <row r="123" spans="1:6" x14ac:dyDescent="0.3">
      <c r="A123" s="2">
        <v>416</v>
      </c>
      <c r="C123" t="s">
        <v>117</v>
      </c>
      <c r="D123">
        <v>8620</v>
      </c>
      <c r="E123">
        <v>0.60029999999999994</v>
      </c>
      <c r="F123">
        <v>3</v>
      </c>
    </row>
    <row r="124" spans="1:6" x14ac:dyDescent="0.3">
      <c r="A124" s="2">
        <v>427</v>
      </c>
      <c r="C124" t="s">
        <v>118</v>
      </c>
      <c r="D124">
        <v>9253</v>
      </c>
      <c r="E124">
        <v>0.1996</v>
      </c>
      <c r="F124">
        <v>4</v>
      </c>
    </row>
    <row r="125" spans="1:6" x14ac:dyDescent="0.3">
      <c r="A125" s="2">
        <v>1996</v>
      </c>
      <c r="C125" t="s">
        <v>119</v>
      </c>
      <c r="D125">
        <v>8003</v>
      </c>
      <c r="E125">
        <v>0.41070000000000001</v>
      </c>
      <c r="F125">
        <v>4</v>
      </c>
    </row>
    <row r="126" spans="1:6" x14ac:dyDescent="0.3">
      <c r="A126" s="2">
        <v>1359</v>
      </c>
      <c r="C126" t="s">
        <v>120</v>
      </c>
      <c r="D126">
        <v>7695</v>
      </c>
      <c r="E126">
        <v>1</v>
      </c>
    </row>
    <row r="127" spans="1:6" x14ac:dyDescent="0.3">
      <c r="A127" s="2">
        <v>434</v>
      </c>
      <c r="C127" t="s">
        <v>121</v>
      </c>
      <c r="D127">
        <v>8005</v>
      </c>
      <c r="E127">
        <v>0.66669999999999996</v>
      </c>
    </row>
    <row r="128" spans="1:6" x14ac:dyDescent="0.3">
      <c r="A128" s="2">
        <v>436</v>
      </c>
      <c r="C128" t="s">
        <v>122</v>
      </c>
      <c r="D128">
        <v>8124</v>
      </c>
      <c r="E128">
        <v>0.66669999999999996</v>
      </c>
    </row>
    <row r="129" spans="1:6" x14ac:dyDescent="0.3">
      <c r="A129" s="2">
        <v>440</v>
      </c>
      <c r="B129">
        <v>893</v>
      </c>
      <c r="C129" t="s">
        <v>123</v>
      </c>
      <c r="D129">
        <v>8476</v>
      </c>
      <c r="E129">
        <v>0.4</v>
      </c>
    </row>
    <row r="130" spans="1:6" x14ac:dyDescent="0.3">
      <c r="A130" s="2">
        <v>442</v>
      </c>
      <c r="B130">
        <v>898</v>
      </c>
      <c r="C130" t="s">
        <v>124</v>
      </c>
      <c r="D130">
        <v>8416</v>
      </c>
      <c r="E130">
        <v>0.61539999999999995</v>
      </c>
      <c r="F130">
        <v>2</v>
      </c>
    </row>
    <row r="131" spans="1:6" x14ac:dyDescent="0.3">
      <c r="A131" s="2">
        <v>444</v>
      </c>
      <c r="C131" t="s">
        <v>125</v>
      </c>
      <c r="D131">
        <v>8865</v>
      </c>
      <c r="E131">
        <v>0.44500000000000001</v>
      </c>
      <c r="F131">
        <v>3</v>
      </c>
    </row>
    <row r="132" spans="1:6" x14ac:dyDescent="0.3">
      <c r="A132" s="2">
        <v>456</v>
      </c>
      <c r="B132">
        <v>891</v>
      </c>
      <c r="C132" t="s">
        <v>126</v>
      </c>
      <c r="D132">
        <v>8498</v>
      </c>
      <c r="E132">
        <v>0.39369999999999999</v>
      </c>
      <c r="F132">
        <v>3</v>
      </c>
    </row>
    <row r="133" spans="1:6" x14ac:dyDescent="0.3">
      <c r="A133" s="2">
        <v>462</v>
      </c>
      <c r="C133" t="s">
        <v>127</v>
      </c>
      <c r="D133">
        <v>7169</v>
      </c>
      <c r="E133">
        <v>0.44719999999999999</v>
      </c>
      <c r="F133">
        <v>2</v>
      </c>
    </row>
    <row r="134" spans="1:6" x14ac:dyDescent="0.3">
      <c r="A134" s="2">
        <v>464</v>
      </c>
      <c r="C134" t="s">
        <v>128</v>
      </c>
      <c r="D134">
        <v>8075</v>
      </c>
      <c r="E134">
        <v>0.25</v>
      </c>
    </row>
    <row r="135" spans="1:6" x14ac:dyDescent="0.3">
      <c r="A135" s="2">
        <v>465</v>
      </c>
      <c r="C135" t="s">
        <v>129</v>
      </c>
      <c r="D135">
        <v>0</v>
      </c>
      <c r="E135">
        <v>0</v>
      </c>
    </row>
    <row r="136" spans="1:6" x14ac:dyDescent="0.3">
      <c r="A136" s="2">
        <v>466</v>
      </c>
      <c r="B136">
        <v>891</v>
      </c>
      <c r="C136" t="s">
        <v>130</v>
      </c>
      <c r="D136">
        <v>8589</v>
      </c>
      <c r="E136">
        <v>0.42749999999999999</v>
      </c>
    </row>
    <row r="137" spans="1:6" x14ac:dyDescent="0.3">
      <c r="A137" s="2">
        <v>468</v>
      </c>
      <c r="B137">
        <v>891</v>
      </c>
      <c r="C137" t="s">
        <v>131</v>
      </c>
      <c r="D137">
        <v>8147</v>
      </c>
      <c r="E137">
        <v>0.4375</v>
      </c>
      <c r="F137">
        <v>3</v>
      </c>
    </row>
    <row r="138" spans="1:6" x14ac:dyDescent="0.3">
      <c r="A138" s="2">
        <v>470</v>
      </c>
      <c r="C138" t="s">
        <v>132</v>
      </c>
      <c r="D138">
        <v>8310</v>
      </c>
      <c r="E138">
        <v>1</v>
      </c>
    </row>
    <row r="139" spans="1:6" x14ac:dyDescent="0.3">
      <c r="A139" s="2">
        <v>471</v>
      </c>
      <c r="C139" t="s">
        <v>133</v>
      </c>
      <c r="D139">
        <v>7980</v>
      </c>
      <c r="E139">
        <v>0.75</v>
      </c>
    </row>
    <row r="140" spans="1:6" x14ac:dyDescent="0.3">
      <c r="A140" s="2">
        <v>473</v>
      </c>
      <c r="B140">
        <v>892</v>
      </c>
      <c r="C140" t="s">
        <v>134</v>
      </c>
      <c r="D140">
        <v>8250</v>
      </c>
      <c r="E140">
        <v>0.43290000000000001</v>
      </c>
      <c r="F140">
        <v>3</v>
      </c>
    </row>
    <row r="141" spans="1:6" x14ac:dyDescent="0.3">
      <c r="A141" s="2">
        <v>475</v>
      </c>
      <c r="C141" t="s">
        <v>135</v>
      </c>
      <c r="D141">
        <v>8709</v>
      </c>
      <c r="E141">
        <v>0.38369999999999999</v>
      </c>
      <c r="F141">
        <v>1</v>
      </c>
    </row>
    <row r="142" spans="1:6" x14ac:dyDescent="0.3">
      <c r="A142" s="2">
        <v>477</v>
      </c>
      <c r="C142" t="s">
        <v>136</v>
      </c>
      <c r="D142">
        <v>8075</v>
      </c>
      <c r="E142">
        <v>0.6</v>
      </c>
    </row>
    <row r="143" spans="1:6" x14ac:dyDescent="0.3">
      <c r="A143" s="2">
        <v>480</v>
      </c>
      <c r="B143">
        <v>892</v>
      </c>
      <c r="C143" t="s">
        <v>137</v>
      </c>
      <c r="D143">
        <v>8483</v>
      </c>
      <c r="E143">
        <v>0.71479999999999999</v>
      </c>
      <c r="F143">
        <v>3</v>
      </c>
    </row>
    <row r="144" spans="1:6" x14ac:dyDescent="0.3">
      <c r="A144" s="2">
        <v>491</v>
      </c>
      <c r="B144">
        <v>896</v>
      </c>
      <c r="C144" t="s">
        <v>138</v>
      </c>
      <c r="D144">
        <v>7564</v>
      </c>
      <c r="E144">
        <v>0.53849999999999998</v>
      </c>
    </row>
    <row r="145" spans="1:6" x14ac:dyDescent="0.3">
      <c r="A145" s="2">
        <v>1736</v>
      </c>
      <c r="C145" t="s">
        <v>139</v>
      </c>
      <c r="D145">
        <v>8311</v>
      </c>
      <c r="E145">
        <v>0.30880000000000002</v>
      </c>
      <c r="F145">
        <v>3</v>
      </c>
    </row>
    <row r="146" spans="1:6" x14ac:dyDescent="0.3">
      <c r="A146" s="2">
        <v>495</v>
      </c>
      <c r="C146" t="s">
        <v>140</v>
      </c>
      <c r="D146">
        <v>8290</v>
      </c>
      <c r="E146">
        <v>0.66479999999999995</v>
      </c>
      <c r="F146">
        <v>3</v>
      </c>
    </row>
    <row r="147" spans="1:6" x14ac:dyDescent="0.3">
      <c r="A147" s="2">
        <v>1354</v>
      </c>
      <c r="C147" t="s">
        <v>141</v>
      </c>
      <c r="D147">
        <v>8236</v>
      </c>
      <c r="E147">
        <v>1</v>
      </c>
    </row>
    <row r="148" spans="1:6" x14ac:dyDescent="0.3">
      <c r="A148" s="2">
        <v>503</v>
      </c>
      <c r="C148" t="s">
        <v>142</v>
      </c>
      <c r="D148">
        <v>0</v>
      </c>
      <c r="E148">
        <v>0</v>
      </c>
    </row>
    <row r="149" spans="1:6" x14ac:dyDescent="0.3">
      <c r="A149" s="2">
        <v>1413</v>
      </c>
      <c r="B149">
        <v>896</v>
      </c>
      <c r="C149" t="s">
        <v>143</v>
      </c>
      <c r="D149">
        <v>6785</v>
      </c>
      <c r="E149">
        <v>0.55559999999999998</v>
      </c>
    </row>
    <row r="150" spans="1:6" x14ac:dyDescent="0.3">
      <c r="A150" s="2">
        <v>508</v>
      </c>
      <c r="B150">
        <v>896</v>
      </c>
      <c r="C150" t="s">
        <v>144</v>
      </c>
      <c r="D150">
        <v>7469</v>
      </c>
      <c r="E150">
        <v>0.88239999999999996</v>
      </c>
    </row>
    <row r="151" spans="1:6" x14ac:dyDescent="0.3">
      <c r="A151" s="2">
        <v>509</v>
      </c>
      <c r="C151" t="s">
        <v>145</v>
      </c>
      <c r="D151">
        <v>7980</v>
      </c>
      <c r="E151">
        <v>1</v>
      </c>
    </row>
    <row r="152" spans="1:6" x14ac:dyDescent="0.3">
      <c r="A152" s="2">
        <v>518</v>
      </c>
      <c r="B152">
        <v>892</v>
      </c>
      <c r="C152" t="s">
        <v>146</v>
      </c>
      <c r="D152">
        <v>8760</v>
      </c>
      <c r="E152">
        <v>0.52259999999999995</v>
      </c>
      <c r="F152">
        <v>3</v>
      </c>
    </row>
    <row r="153" spans="1:6" x14ac:dyDescent="0.3">
      <c r="A153" s="2">
        <v>1737</v>
      </c>
      <c r="C153" t="s">
        <v>256</v>
      </c>
      <c r="D153">
        <v>8722</v>
      </c>
      <c r="E153">
        <v>0.5</v>
      </c>
    </row>
    <row r="154" spans="1:6" x14ac:dyDescent="0.3">
      <c r="A154" s="2">
        <v>524</v>
      </c>
      <c r="B154">
        <v>897</v>
      </c>
      <c r="C154" t="s">
        <v>147</v>
      </c>
      <c r="D154">
        <v>7856</v>
      </c>
      <c r="E154">
        <v>0.42270000000000002</v>
      </c>
      <c r="F154">
        <v>4</v>
      </c>
    </row>
    <row r="155" spans="1:6" x14ac:dyDescent="0.3">
      <c r="A155" s="2">
        <v>1671</v>
      </c>
      <c r="C155" t="s">
        <v>148</v>
      </c>
      <c r="D155">
        <v>8198</v>
      </c>
      <c r="E155">
        <v>0.51580000000000004</v>
      </c>
      <c r="F155">
        <v>2</v>
      </c>
    </row>
    <row r="156" spans="1:6" x14ac:dyDescent="0.3">
      <c r="A156" s="2">
        <v>532</v>
      </c>
      <c r="C156" t="s">
        <v>149</v>
      </c>
      <c r="D156">
        <v>7507</v>
      </c>
      <c r="E156">
        <v>0.55630000000000002</v>
      </c>
    </row>
    <row r="157" spans="1:6" x14ac:dyDescent="0.3">
      <c r="A157" s="2">
        <v>534</v>
      </c>
      <c r="B157">
        <v>866</v>
      </c>
      <c r="C157" t="s">
        <v>150</v>
      </c>
      <c r="D157">
        <v>7609</v>
      </c>
      <c r="E157">
        <v>0.81820000000000004</v>
      </c>
      <c r="F157">
        <v>3</v>
      </c>
    </row>
    <row r="158" spans="1:6" x14ac:dyDescent="0.3">
      <c r="A158" s="2">
        <v>537</v>
      </c>
      <c r="C158" t="s">
        <v>151</v>
      </c>
      <c r="D158">
        <v>9198</v>
      </c>
      <c r="E158">
        <v>0.15140000000000001</v>
      </c>
      <c r="F158">
        <v>3</v>
      </c>
    </row>
    <row r="159" spans="1:6" x14ac:dyDescent="0.3">
      <c r="A159" s="2">
        <v>542</v>
      </c>
      <c r="C159" t="s">
        <v>152</v>
      </c>
      <c r="D159">
        <v>9076</v>
      </c>
      <c r="E159">
        <v>0.20449999999999999</v>
      </c>
      <c r="F159">
        <v>1</v>
      </c>
    </row>
    <row r="160" spans="1:6" x14ac:dyDescent="0.3">
      <c r="A160" s="2">
        <v>547</v>
      </c>
      <c r="B160">
        <v>877</v>
      </c>
      <c r="C160" t="s">
        <v>153</v>
      </c>
      <c r="D160">
        <v>7850</v>
      </c>
      <c r="E160">
        <v>0.70589999999999997</v>
      </c>
      <c r="F160">
        <v>4</v>
      </c>
    </row>
    <row r="161" spans="1:6" x14ac:dyDescent="0.3">
      <c r="A161" s="2">
        <v>548</v>
      </c>
      <c r="C161" t="s">
        <v>154</v>
      </c>
      <c r="D161">
        <v>7858</v>
      </c>
      <c r="E161">
        <v>0.88</v>
      </c>
    </row>
    <row r="162" spans="1:6" x14ac:dyDescent="0.3">
      <c r="A162" s="2">
        <v>549</v>
      </c>
      <c r="C162" t="s">
        <v>155</v>
      </c>
      <c r="D162">
        <v>8337</v>
      </c>
      <c r="E162">
        <v>9.3799999999999994E-2</v>
      </c>
    </row>
    <row r="163" spans="1:6" x14ac:dyDescent="0.3">
      <c r="A163" s="2">
        <v>550</v>
      </c>
      <c r="C163" t="s">
        <v>156</v>
      </c>
      <c r="D163">
        <v>8124</v>
      </c>
      <c r="E163">
        <v>0</v>
      </c>
    </row>
    <row r="164" spans="1:6" x14ac:dyDescent="0.3">
      <c r="A164" s="2">
        <v>1433</v>
      </c>
      <c r="C164" t="s">
        <v>157</v>
      </c>
      <c r="D164">
        <v>9486</v>
      </c>
      <c r="E164">
        <v>0.26669999999999999</v>
      </c>
    </row>
    <row r="165" spans="1:6" x14ac:dyDescent="0.3">
      <c r="A165" s="2">
        <v>551</v>
      </c>
      <c r="C165" t="s">
        <v>158</v>
      </c>
      <c r="D165">
        <v>7865</v>
      </c>
      <c r="E165">
        <v>0.54700000000000004</v>
      </c>
      <c r="F165">
        <v>4</v>
      </c>
    </row>
    <row r="166" spans="1:6" x14ac:dyDescent="0.3">
      <c r="A166" s="2">
        <v>561</v>
      </c>
      <c r="C166" t="s">
        <v>159</v>
      </c>
      <c r="D166">
        <v>8182</v>
      </c>
      <c r="E166">
        <v>0.61539999999999995</v>
      </c>
      <c r="F166">
        <v>4</v>
      </c>
    </row>
    <row r="167" spans="1:6" x14ac:dyDescent="0.3">
      <c r="A167" s="2">
        <v>570</v>
      </c>
      <c r="C167" t="s">
        <v>160</v>
      </c>
      <c r="D167">
        <v>8039</v>
      </c>
      <c r="E167">
        <v>0.7288</v>
      </c>
    </row>
    <row r="168" spans="1:6" x14ac:dyDescent="0.3">
      <c r="A168" s="2">
        <v>587</v>
      </c>
      <c r="C168" t="s">
        <v>161</v>
      </c>
      <c r="D168">
        <v>8663</v>
      </c>
      <c r="E168">
        <v>0.3417</v>
      </c>
      <c r="F168">
        <v>3</v>
      </c>
    </row>
    <row r="169" spans="1:6" x14ac:dyDescent="0.3">
      <c r="A169" s="2">
        <v>601</v>
      </c>
      <c r="C169" t="s">
        <v>162</v>
      </c>
      <c r="D169">
        <v>8179</v>
      </c>
      <c r="E169">
        <v>0.25</v>
      </c>
    </row>
    <row r="170" spans="1:6" x14ac:dyDescent="0.3">
      <c r="A170" s="2">
        <v>603</v>
      </c>
      <c r="C170" t="s">
        <v>163</v>
      </c>
      <c r="D170">
        <v>8471</v>
      </c>
      <c r="E170">
        <v>0.5091</v>
      </c>
      <c r="F170">
        <v>3</v>
      </c>
    </row>
    <row r="171" spans="1:6" x14ac:dyDescent="0.3">
      <c r="A171" s="2">
        <v>616</v>
      </c>
      <c r="B171">
        <v>895</v>
      </c>
      <c r="C171" t="s">
        <v>164</v>
      </c>
      <c r="D171">
        <v>8722</v>
      </c>
      <c r="E171">
        <v>0.8125</v>
      </c>
    </row>
    <row r="172" spans="1:6" x14ac:dyDescent="0.3">
      <c r="A172" s="2">
        <v>617</v>
      </c>
      <c r="C172" t="s">
        <v>165</v>
      </c>
      <c r="D172">
        <v>8353</v>
      </c>
      <c r="E172">
        <v>0.45319999999999999</v>
      </c>
      <c r="F172">
        <v>3</v>
      </c>
    </row>
    <row r="173" spans="1:6" x14ac:dyDescent="0.3">
      <c r="A173" s="2">
        <v>626</v>
      </c>
      <c r="C173" t="s">
        <v>166</v>
      </c>
      <c r="D173">
        <v>8236</v>
      </c>
      <c r="E173">
        <v>0.37140000000000001</v>
      </c>
      <c r="F173">
        <v>1</v>
      </c>
    </row>
    <row r="174" spans="1:6" x14ac:dyDescent="0.3">
      <c r="A174" s="2">
        <v>628</v>
      </c>
      <c r="C174" t="s">
        <v>167</v>
      </c>
      <c r="D174">
        <v>8569</v>
      </c>
      <c r="E174">
        <v>0.72729999999999995</v>
      </c>
      <c r="F174">
        <v>3</v>
      </c>
    </row>
    <row r="175" spans="1:6" x14ac:dyDescent="0.3">
      <c r="A175" s="2">
        <v>633</v>
      </c>
      <c r="B175">
        <v>848</v>
      </c>
      <c r="C175" t="s">
        <v>168</v>
      </c>
      <c r="D175">
        <v>7980</v>
      </c>
      <c r="E175">
        <v>0.85899999999999999</v>
      </c>
      <c r="F175">
        <v>3</v>
      </c>
    </row>
    <row r="176" spans="1:6" x14ac:dyDescent="0.3">
      <c r="A176" s="2">
        <v>635</v>
      </c>
      <c r="C176" t="s">
        <v>169</v>
      </c>
      <c r="D176">
        <v>9037</v>
      </c>
      <c r="E176">
        <v>0.37930000000000003</v>
      </c>
      <c r="F176">
        <v>2</v>
      </c>
    </row>
    <row r="177" spans="1:6" x14ac:dyDescent="0.3">
      <c r="A177" s="2">
        <v>646</v>
      </c>
      <c r="C177" t="s">
        <v>170</v>
      </c>
      <c r="D177">
        <v>7763</v>
      </c>
      <c r="E177">
        <v>0.59260000000000002</v>
      </c>
      <c r="F177">
        <v>2</v>
      </c>
    </row>
    <row r="178" spans="1:6" x14ac:dyDescent="0.3">
      <c r="A178" s="2">
        <v>662</v>
      </c>
      <c r="B178">
        <v>877</v>
      </c>
      <c r="C178" t="s">
        <v>171</v>
      </c>
      <c r="D178">
        <v>7611</v>
      </c>
      <c r="E178">
        <v>0.66669999999999996</v>
      </c>
      <c r="F178">
        <v>4</v>
      </c>
    </row>
    <row r="179" spans="1:6" x14ac:dyDescent="0.3">
      <c r="A179" s="2">
        <v>664</v>
      </c>
      <c r="B179">
        <v>899</v>
      </c>
      <c r="C179" t="s">
        <v>172</v>
      </c>
      <c r="D179">
        <v>8151</v>
      </c>
      <c r="E179">
        <v>0.5675</v>
      </c>
      <c r="F179">
        <v>3</v>
      </c>
    </row>
    <row r="180" spans="1:6" x14ac:dyDescent="0.3">
      <c r="A180" s="2">
        <v>681</v>
      </c>
      <c r="C180" t="s">
        <v>173</v>
      </c>
      <c r="D180">
        <v>7355</v>
      </c>
      <c r="E180">
        <v>0.37440000000000001</v>
      </c>
      <c r="F180">
        <v>3</v>
      </c>
    </row>
    <row r="181" spans="1:6" x14ac:dyDescent="0.3">
      <c r="A181" s="2">
        <v>685</v>
      </c>
      <c r="C181" t="s">
        <v>174</v>
      </c>
      <c r="D181">
        <v>8543</v>
      </c>
      <c r="E181">
        <v>0.81969999999999998</v>
      </c>
      <c r="F181">
        <v>3</v>
      </c>
    </row>
    <row r="182" spans="1:6" x14ac:dyDescent="0.3">
      <c r="A182" s="2">
        <v>696</v>
      </c>
      <c r="B182">
        <v>895</v>
      </c>
      <c r="C182" t="s">
        <v>175</v>
      </c>
      <c r="D182">
        <v>8722</v>
      </c>
      <c r="E182">
        <v>0.48759999999999998</v>
      </c>
      <c r="F182">
        <v>4</v>
      </c>
    </row>
    <row r="183" spans="1:6" x14ac:dyDescent="0.3">
      <c r="A183" s="2">
        <v>703</v>
      </c>
      <c r="C183" t="s">
        <v>176</v>
      </c>
      <c r="D183">
        <v>8827</v>
      </c>
      <c r="E183">
        <v>0.30020000000000002</v>
      </c>
      <c r="F183">
        <v>3</v>
      </c>
    </row>
    <row r="184" spans="1:6" x14ac:dyDescent="0.3">
      <c r="A184" s="2">
        <v>707</v>
      </c>
      <c r="C184" t="s">
        <v>177</v>
      </c>
      <c r="D184">
        <v>7923</v>
      </c>
      <c r="E184">
        <v>0.72</v>
      </c>
      <c r="F184">
        <v>1</v>
      </c>
    </row>
    <row r="185" spans="1:6" x14ac:dyDescent="0.3">
      <c r="A185" s="2">
        <v>713</v>
      </c>
      <c r="B185">
        <v>890</v>
      </c>
      <c r="C185" t="s">
        <v>178</v>
      </c>
      <c r="D185">
        <v>7888</v>
      </c>
      <c r="E185">
        <v>0.71140000000000003</v>
      </c>
      <c r="F185">
        <v>3</v>
      </c>
    </row>
    <row r="186" spans="1:6" x14ac:dyDescent="0.3">
      <c r="A186" s="2">
        <v>718</v>
      </c>
      <c r="B186">
        <v>843</v>
      </c>
      <c r="C186" t="s">
        <v>179</v>
      </c>
      <c r="D186">
        <v>7695</v>
      </c>
      <c r="E186">
        <v>0.63370000000000004</v>
      </c>
      <c r="F186">
        <v>4</v>
      </c>
    </row>
    <row r="187" spans="1:6" x14ac:dyDescent="0.3">
      <c r="A187" s="2">
        <v>722</v>
      </c>
      <c r="C187" t="s">
        <v>180</v>
      </c>
      <c r="D187">
        <v>8143</v>
      </c>
      <c r="E187">
        <v>0.55730000000000002</v>
      </c>
      <c r="F187">
        <v>4</v>
      </c>
    </row>
    <row r="188" spans="1:6" x14ac:dyDescent="0.3">
      <c r="A188" s="2">
        <v>726</v>
      </c>
      <c r="C188" t="s">
        <v>181</v>
      </c>
      <c r="D188">
        <v>7851</v>
      </c>
      <c r="E188">
        <v>0.42859999999999998</v>
      </c>
      <c r="F188">
        <v>3</v>
      </c>
    </row>
    <row r="189" spans="1:6" x14ac:dyDescent="0.3">
      <c r="A189" s="2">
        <v>743</v>
      </c>
      <c r="C189" t="s">
        <v>182</v>
      </c>
      <c r="D189">
        <v>9011</v>
      </c>
      <c r="E189">
        <v>0.18820000000000001</v>
      </c>
      <c r="F189">
        <v>1</v>
      </c>
    </row>
    <row r="190" spans="1:6" x14ac:dyDescent="0.3">
      <c r="A190" s="2">
        <v>753</v>
      </c>
      <c r="C190" t="s">
        <v>183</v>
      </c>
      <c r="D190">
        <v>7443</v>
      </c>
      <c r="E190">
        <v>0.7</v>
      </c>
      <c r="F190">
        <v>3</v>
      </c>
    </row>
    <row r="191" spans="1:6" x14ac:dyDescent="0.3">
      <c r="A191" s="2">
        <v>765</v>
      </c>
      <c r="C191" t="s">
        <v>184</v>
      </c>
      <c r="D191">
        <v>8287</v>
      </c>
      <c r="E191">
        <v>0.52849999999999997</v>
      </c>
      <c r="F191">
        <v>3</v>
      </c>
    </row>
    <row r="192" spans="1:6" x14ac:dyDescent="0.3">
      <c r="A192" s="2">
        <v>774</v>
      </c>
      <c r="B192">
        <v>843</v>
      </c>
      <c r="C192" t="s">
        <v>185</v>
      </c>
      <c r="D192">
        <v>7933</v>
      </c>
      <c r="E192">
        <v>0.82220000000000004</v>
      </c>
      <c r="F192">
        <v>2</v>
      </c>
    </row>
    <row r="193" spans="1:6" x14ac:dyDescent="0.3">
      <c r="A193" s="2">
        <v>780</v>
      </c>
      <c r="B193">
        <v>899</v>
      </c>
      <c r="C193" t="s">
        <v>186</v>
      </c>
      <c r="D193">
        <v>7538</v>
      </c>
      <c r="E193">
        <v>0.55259999999999998</v>
      </c>
    </row>
    <row r="194" spans="1:6" x14ac:dyDescent="0.3">
      <c r="A194" s="2">
        <v>789</v>
      </c>
      <c r="C194" t="s">
        <v>187</v>
      </c>
      <c r="D194">
        <v>8310</v>
      </c>
      <c r="E194">
        <v>0.50790000000000002</v>
      </c>
      <c r="F194">
        <v>4</v>
      </c>
    </row>
    <row r="195" spans="1:6" x14ac:dyDescent="0.3">
      <c r="A195" s="2">
        <v>795</v>
      </c>
      <c r="C195" t="s">
        <v>188</v>
      </c>
      <c r="D195">
        <v>8039</v>
      </c>
      <c r="E195">
        <v>0.68930000000000002</v>
      </c>
      <c r="F195">
        <v>3</v>
      </c>
    </row>
    <row r="196" spans="1:6" x14ac:dyDescent="0.3">
      <c r="A196" s="2">
        <v>798</v>
      </c>
      <c r="B196">
        <v>894</v>
      </c>
      <c r="C196" t="s">
        <v>189</v>
      </c>
      <c r="D196">
        <v>8389</v>
      </c>
      <c r="E196">
        <v>0.71060000000000001</v>
      </c>
      <c r="F196">
        <v>4</v>
      </c>
    </row>
    <row r="197" spans="1:6" x14ac:dyDescent="0.3">
      <c r="A197" s="2">
        <v>826</v>
      </c>
      <c r="C197" t="s">
        <v>190</v>
      </c>
      <c r="D197">
        <v>8069</v>
      </c>
      <c r="E197">
        <v>0.48609999999999998</v>
      </c>
      <c r="F197">
        <v>4</v>
      </c>
    </row>
    <row r="198" spans="1:6" x14ac:dyDescent="0.3">
      <c r="A198" s="2">
        <v>839</v>
      </c>
      <c r="C198" t="s">
        <v>191</v>
      </c>
      <c r="D198">
        <v>9368</v>
      </c>
      <c r="E198">
        <v>9.1499999999999998E-2</v>
      </c>
      <c r="F198">
        <v>4</v>
      </c>
    </row>
    <row r="199" spans="1:6" x14ac:dyDescent="0.3">
      <c r="A199" s="2">
        <v>847</v>
      </c>
      <c r="C199" t="s">
        <v>192</v>
      </c>
      <c r="D199">
        <v>8241</v>
      </c>
      <c r="E199">
        <v>0.36220000000000002</v>
      </c>
      <c r="F199">
        <v>2</v>
      </c>
    </row>
    <row r="200" spans="1:6" x14ac:dyDescent="0.3">
      <c r="A200" s="2">
        <v>854</v>
      </c>
      <c r="C200" t="s">
        <v>193</v>
      </c>
      <c r="D200">
        <v>8087</v>
      </c>
      <c r="E200">
        <v>0.62729999999999997</v>
      </c>
      <c r="F200">
        <v>4</v>
      </c>
    </row>
    <row r="201" spans="1:6" x14ac:dyDescent="0.3">
      <c r="A201" s="2">
        <v>860</v>
      </c>
      <c r="C201" t="s">
        <v>194</v>
      </c>
      <c r="D201">
        <v>8772</v>
      </c>
      <c r="E201">
        <v>0.77800000000000002</v>
      </c>
      <c r="F201">
        <v>2</v>
      </c>
    </row>
    <row r="202" spans="1:6" x14ac:dyDescent="0.3">
      <c r="A202" s="2">
        <v>874</v>
      </c>
      <c r="C202" t="s">
        <v>195</v>
      </c>
      <c r="D202">
        <v>7935</v>
      </c>
      <c r="E202">
        <v>0.5877</v>
      </c>
      <c r="F202">
        <v>4</v>
      </c>
    </row>
    <row r="203" spans="1:6" x14ac:dyDescent="0.3">
      <c r="A203" s="2">
        <v>888</v>
      </c>
      <c r="C203" t="s">
        <v>196</v>
      </c>
      <c r="D203">
        <v>8456</v>
      </c>
      <c r="E203">
        <v>0.47760000000000002</v>
      </c>
      <c r="F203">
        <v>3</v>
      </c>
    </row>
    <row r="204" spans="1:6" x14ac:dyDescent="0.3">
      <c r="A204" s="2">
        <v>898</v>
      </c>
      <c r="C204" t="s">
        <v>197</v>
      </c>
      <c r="D204">
        <v>8372</v>
      </c>
      <c r="E204">
        <v>0.62939999999999996</v>
      </c>
      <c r="F204">
        <v>4</v>
      </c>
    </row>
    <row r="205" spans="1:6" x14ac:dyDescent="0.3">
      <c r="A205" s="2">
        <v>905</v>
      </c>
      <c r="C205" t="s">
        <v>198</v>
      </c>
      <c r="D205">
        <v>8507</v>
      </c>
      <c r="E205">
        <v>0.76390000000000002</v>
      </c>
      <c r="F205">
        <v>3</v>
      </c>
    </row>
    <row r="206" spans="1:6" x14ac:dyDescent="0.3">
      <c r="A206" s="2">
        <v>913</v>
      </c>
      <c r="C206" t="s">
        <v>199</v>
      </c>
      <c r="D206">
        <v>8610</v>
      </c>
      <c r="E206">
        <v>0.35599999999999998</v>
      </c>
      <c r="F206">
        <v>4</v>
      </c>
    </row>
    <row r="207" spans="1:6" x14ac:dyDescent="0.3">
      <c r="A207" s="2">
        <v>922</v>
      </c>
      <c r="C207" t="s">
        <v>200</v>
      </c>
      <c r="D207">
        <v>8225</v>
      </c>
      <c r="E207">
        <v>0.54020000000000001</v>
      </c>
      <c r="F207">
        <v>4</v>
      </c>
    </row>
    <row r="208" spans="1:6" x14ac:dyDescent="0.3">
      <c r="A208" s="2">
        <v>932</v>
      </c>
      <c r="B208">
        <v>881</v>
      </c>
      <c r="C208" t="s">
        <v>201</v>
      </c>
      <c r="D208">
        <v>8106</v>
      </c>
      <c r="E208">
        <v>0.38150000000000001</v>
      </c>
      <c r="F208">
        <v>3</v>
      </c>
    </row>
    <row r="209" spans="1:6" x14ac:dyDescent="0.3">
      <c r="A209" s="2">
        <v>936</v>
      </c>
      <c r="C209" t="s">
        <v>202</v>
      </c>
      <c r="D209">
        <v>7824</v>
      </c>
      <c r="E209">
        <v>0.60189999999999999</v>
      </c>
      <c r="F209">
        <v>4</v>
      </c>
    </row>
    <row r="210" spans="1:6" x14ac:dyDescent="0.3">
      <c r="A210" s="2">
        <v>944</v>
      </c>
      <c r="C210" t="s">
        <v>203</v>
      </c>
      <c r="D210">
        <v>8075</v>
      </c>
      <c r="E210">
        <v>0.5</v>
      </c>
    </row>
    <row r="211" spans="1:6" x14ac:dyDescent="0.3">
      <c r="A211" s="2">
        <v>951</v>
      </c>
      <c r="C211" t="s">
        <v>204</v>
      </c>
      <c r="D211">
        <v>7906</v>
      </c>
      <c r="E211">
        <v>0.61509999999999998</v>
      </c>
      <c r="F211">
        <v>1</v>
      </c>
    </row>
    <row r="212" spans="1:6" x14ac:dyDescent="0.3">
      <c r="A212" s="2">
        <v>957</v>
      </c>
      <c r="B212">
        <v>848</v>
      </c>
      <c r="C212" t="s">
        <v>205</v>
      </c>
      <c r="D212">
        <v>7931</v>
      </c>
      <c r="E212">
        <v>0.66669999999999996</v>
      </c>
      <c r="F212">
        <v>3</v>
      </c>
    </row>
    <row r="213" spans="1:6" x14ac:dyDescent="0.3">
      <c r="A213" s="2">
        <v>969</v>
      </c>
      <c r="C213" t="s">
        <v>206</v>
      </c>
      <c r="D213">
        <v>8075</v>
      </c>
      <c r="E213">
        <v>0.629</v>
      </c>
      <c r="F213">
        <v>2</v>
      </c>
    </row>
    <row r="214" spans="1:6" x14ac:dyDescent="0.3">
      <c r="A214" s="2">
        <v>976</v>
      </c>
      <c r="C214" t="s">
        <v>207</v>
      </c>
      <c r="D214">
        <v>8302</v>
      </c>
      <c r="E214">
        <v>0.76390000000000002</v>
      </c>
      <c r="F214">
        <v>4</v>
      </c>
    </row>
    <row r="215" spans="1:6" x14ac:dyDescent="0.3">
      <c r="A215" s="2">
        <v>984</v>
      </c>
      <c r="C215" t="s">
        <v>208</v>
      </c>
      <c r="D215">
        <v>8811</v>
      </c>
      <c r="E215">
        <v>0.2888</v>
      </c>
      <c r="F215">
        <v>2</v>
      </c>
    </row>
    <row r="216" spans="1:6" x14ac:dyDescent="0.3">
      <c r="A216" s="2">
        <v>994</v>
      </c>
      <c r="B216">
        <v>891</v>
      </c>
      <c r="C216" t="s">
        <v>209</v>
      </c>
      <c r="D216">
        <v>8556</v>
      </c>
      <c r="E216">
        <v>0.56520000000000004</v>
      </c>
    </row>
    <row r="217" spans="1:6" x14ac:dyDescent="0.3">
      <c r="A217" s="2">
        <v>1009</v>
      </c>
      <c r="C217" t="s">
        <v>210</v>
      </c>
      <c r="D217">
        <v>8033</v>
      </c>
      <c r="E217">
        <v>0.62919999999999998</v>
      </c>
      <c r="F217">
        <v>4</v>
      </c>
    </row>
    <row r="218" spans="1:6" x14ac:dyDescent="0.3">
      <c r="A218" s="2">
        <v>1011</v>
      </c>
      <c r="C218" t="s">
        <v>211</v>
      </c>
      <c r="D218">
        <v>7891</v>
      </c>
      <c r="E218">
        <v>0.83020000000000005</v>
      </c>
      <c r="F218">
        <v>4</v>
      </c>
    </row>
    <row r="219" spans="1:6" x14ac:dyDescent="0.3">
      <c r="A219" s="2">
        <v>1013</v>
      </c>
      <c r="C219" t="s">
        <v>212</v>
      </c>
      <c r="D219">
        <v>8338</v>
      </c>
      <c r="E219">
        <v>0.79069999999999996</v>
      </c>
    </row>
    <row r="220" spans="1:6" x14ac:dyDescent="0.3">
      <c r="A220" s="2">
        <v>1438</v>
      </c>
      <c r="C220" t="s">
        <v>213</v>
      </c>
      <c r="D220">
        <v>8869</v>
      </c>
      <c r="E220">
        <v>0.41139999999999999</v>
      </c>
      <c r="F220">
        <v>2</v>
      </c>
    </row>
    <row r="221" spans="1:6" x14ac:dyDescent="0.3">
      <c r="A221" s="2">
        <v>1445</v>
      </c>
      <c r="C221" t="s">
        <v>214</v>
      </c>
      <c r="D221">
        <v>8349</v>
      </c>
      <c r="E221">
        <v>0.45269999999999999</v>
      </c>
      <c r="F221">
        <v>3</v>
      </c>
    </row>
    <row r="222" spans="1:6" x14ac:dyDescent="0.3">
      <c r="A222" s="2">
        <v>1446</v>
      </c>
      <c r="C222" t="s">
        <v>215</v>
      </c>
      <c r="D222">
        <v>8125</v>
      </c>
      <c r="E222">
        <v>0.45450000000000002</v>
      </c>
      <c r="F222">
        <v>2</v>
      </c>
    </row>
    <row r="223" spans="1:6" x14ac:dyDescent="0.3">
      <c r="A223" s="2">
        <v>1449</v>
      </c>
      <c r="C223" t="s">
        <v>216</v>
      </c>
      <c r="D223">
        <v>8568</v>
      </c>
      <c r="E223">
        <v>0.22789999999999999</v>
      </c>
      <c r="F223">
        <v>3</v>
      </c>
    </row>
    <row r="224" spans="1:6" x14ac:dyDescent="0.3">
      <c r="A224" s="2">
        <v>1508</v>
      </c>
      <c r="C224" t="s">
        <v>217</v>
      </c>
      <c r="D224">
        <v>7904</v>
      </c>
      <c r="E224">
        <v>0.60670000000000002</v>
      </c>
      <c r="F224">
        <v>3</v>
      </c>
    </row>
    <row r="225" spans="1:6" x14ac:dyDescent="0.3">
      <c r="A225" s="2">
        <v>1450</v>
      </c>
      <c r="C225" t="s">
        <v>218</v>
      </c>
      <c r="D225">
        <v>8134</v>
      </c>
      <c r="E225">
        <v>0.70030000000000003</v>
      </c>
      <c r="F225">
        <v>3</v>
      </c>
    </row>
    <row r="226" spans="1:6" x14ac:dyDescent="0.3">
      <c r="A226" s="2">
        <v>1451</v>
      </c>
      <c r="C226" t="s">
        <v>219</v>
      </c>
      <c r="D226">
        <v>8416</v>
      </c>
      <c r="E226">
        <v>0.46529999999999999</v>
      </c>
      <c r="F226">
        <v>2</v>
      </c>
    </row>
    <row r="227" spans="1:6" x14ac:dyDescent="0.3">
      <c r="A227" s="2">
        <v>1452</v>
      </c>
      <c r="C227" t="s">
        <v>220</v>
      </c>
      <c r="D227">
        <v>8290</v>
      </c>
      <c r="E227">
        <v>0.54330000000000001</v>
      </c>
      <c r="F227">
        <v>1</v>
      </c>
    </row>
    <row r="228" spans="1:6" x14ac:dyDescent="0.3">
      <c r="A228" s="2">
        <v>1455</v>
      </c>
      <c r="C228" t="s">
        <v>221</v>
      </c>
      <c r="D228">
        <v>8891</v>
      </c>
      <c r="E228">
        <v>0.2651</v>
      </c>
      <c r="F228">
        <v>3</v>
      </c>
    </row>
    <row r="229" spans="1:6" x14ac:dyDescent="0.3">
      <c r="A229" s="2">
        <v>1456</v>
      </c>
      <c r="C229" t="s">
        <v>222</v>
      </c>
      <c r="D229">
        <v>8279</v>
      </c>
      <c r="E229">
        <v>0.42709999999999998</v>
      </c>
      <c r="F229">
        <v>3</v>
      </c>
    </row>
    <row r="230" spans="1:6" x14ac:dyDescent="0.3">
      <c r="A230" s="2">
        <v>1457</v>
      </c>
      <c r="C230" t="s">
        <v>223</v>
      </c>
      <c r="D230">
        <v>8346</v>
      </c>
      <c r="E230">
        <v>0.4007</v>
      </c>
      <c r="F230">
        <v>4</v>
      </c>
    </row>
    <row r="231" spans="1:6" x14ac:dyDescent="0.3">
      <c r="A231" s="2">
        <v>1458</v>
      </c>
      <c r="C231" t="s">
        <v>224</v>
      </c>
      <c r="D231">
        <v>8061</v>
      </c>
      <c r="E231">
        <v>0.56730000000000003</v>
      </c>
      <c r="F231">
        <v>1</v>
      </c>
    </row>
    <row r="232" spans="1:6" x14ac:dyDescent="0.3">
      <c r="A232" s="2">
        <v>1459</v>
      </c>
      <c r="C232" t="s">
        <v>225</v>
      </c>
      <c r="D232">
        <v>8537</v>
      </c>
      <c r="E232">
        <v>0.69640000000000002</v>
      </c>
      <c r="F232">
        <v>3</v>
      </c>
    </row>
    <row r="233" spans="1:6" x14ac:dyDescent="0.3">
      <c r="A233" s="2">
        <v>1460</v>
      </c>
      <c r="C233" t="s">
        <v>226</v>
      </c>
      <c r="D233">
        <v>8988</v>
      </c>
      <c r="E233">
        <v>0.18279999999999999</v>
      </c>
      <c r="F233">
        <v>2</v>
      </c>
    </row>
    <row r="234" spans="1:6" x14ac:dyDescent="0.3">
      <c r="A234" s="2">
        <v>1615</v>
      </c>
      <c r="C234" t="s">
        <v>227</v>
      </c>
      <c r="D234">
        <v>8602</v>
      </c>
      <c r="E234">
        <v>0.32700000000000001</v>
      </c>
      <c r="F234">
        <v>3</v>
      </c>
    </row>
    <row r="235" spans="1:6" x14ac:dyDescent="0.3">
      <c r="A235" s="2">
        <v>1461</v>
      </c>
      <c r="C235" t="s">
        <v>228</v>
      </c>
      <c r="D235">
        <v>8821</v>
      </c>
      <c r="E235">
        <v>0.45519999999999999</v>
      </c>
      <c r="F235">
        <v>3</v>
      </c>
    </row>
    <row r="236" spans="1:6" x14ac:dyDescent="0.3">
      <c r="A236" s="2">
        <v>1462</v>
      </c>
      <c r="C236" t="s">
        <v>229</v>
      </c>
      <c r="D236">
        <v>7645</v>
      </c>
      <c r="E236">
        <v>0.52810000000000001</v>
      </c>
      <c r="F236">
        <v>3</v>
      </c>
    </row>
    <row r="237" spans="1:6" x14ac:dyDescent="0.3">
      <c r="A237" s="2">
        <v>1464</v>
      </c>
      <c r="C237" t="s">
        <v>230</v>
      </c>
      <c r="D237">
        <v>8199</v>
      </c>
      <c r="E237">
        <v>0.51039999999999996</v>
      </c>
      <c r="F237">
        <v>3</v>
      </c>
    </row>
    <row r="238" spans="1:6" x14ac:dyDescent="0.3">
      <c r="A238" s="2">
        <v>1465</v>
      </c>
      <c r="C238" t="s">
        <v>231</v>
      </c>
      <c r="D238">
        <v>9096</v>
      </c>
      <c r="E238">
        <v>0.3654</v>
      </c>
      <c r="F238">
        <v>2</v>
      </c>
    </row>
    <row r="239" spans="1:6" x14ac:dyDescent="0.3">
      <c r="A239" s="2">
        <v>1466</v>
      </c>
      <c r="C239" t="s">
        <v>232</v>
      </c>
      <c r="D239">
        <v>8414</v>
      </c>
      <c r="E239">
        <v>0.55559999999999998</v>
      </c>
      <c r="F239">
        <v>3</v>
      </c>
    </row>
    <row r="240" spans="1:6" x14ac:dyDescent="0.3">
      <c r="A240" s="2">
        <v>1467</v>
      </c>
      <c r="C240" t="s">
        <v>233</v>
      </c>
      <c r="D240">
        <v>8365</v>
      </c>
      <c r="E240">
        <v>0.34510000000000002</v>
      </c>
      <c r="F240">
        <v>3</v>
      </c>
    </row>
    <row r="241" spans="1:6" x14ac:dyDescent="0.3">
      <c r="A241" s="2">
        <v>1468</v>
      </c>
      <c r="C241" t="s">
        <v>234</v>
      </c>
      <c r="D241">
        <v>8496</v>
      </c>
      <c r="E241">
        <v>0.56310000000000004</v>
      </c>
      <c r="F241">
        <v>4</v>
      </c>
    </row>
    <row r="242" spans="1:6" x14ac:dyDescent="0.3">
      <c r="A242" s="2">
        <v>2231</v>
      </c>
      <c r="C242" t="s">
        <v>280</v>
      </c>
      <c r="D242">
        <v>8549</v>
      </c>
      <c r="E242">
        <v>0.42330000000000001</v>
      </c>
      <c r="F242">
        <v>1</v>
      </c>
    </row>
    <row r="243" spans="1:6" x14ac:dyDescent="0.3">
      <c r="A243" s="2">
        <v>1500</v>
      </c>
      <c r="C243" t="s">
        <v>235</v>
      </c>
      <c r="D243">
        <v>7794</v>
      </c>
      <c r="E243">
        <v>0.75209999999999999</v>
      </c>
      <c r="F243">
        <v>2</v>
      </c>
    </row>
    <row r="244" spans="1:6" x14ac:dyDescent="0.3">
      <c r="A244" s="2">
        <v>1826</v>
      </c>
      <c r="C244" t="s">
        <v>236</v>
      </c>
      <c r="D244">
        <v>8314</v>
      </c>
      <c r="E244">
        <v>0.58720000000000006</v>
      </c>
      <c r="F244">
        <v>2</v>
      </c>
    </row>
    <row r="245" spans="1:6" x14ac:dyDescent="0.3">
      <c r="A245" s="2">
        <v>1469</v>
      </c>
      <c r="C245" t="s">
        <v>237</v>
      </c>
      <c r="D245">
        <v>7626</v>
      </c>
      <c r="E245">
        <v>0.54300000000000004</v>
      </c>
      <c r="F245">
        <v>4</v>
      </c>
    </row>
    <row r="246" spans="1:6" x14ac:dyDescent="0.3">
      <c r="A246" s="2">
        <v>1733</v>
      </c>
      <c r="C246" t="s">
        <v>238</v>
      </c>
      <c r="D246">
        <v>8480</v>
      </c>
      <c r="E246">
        <v>0.60450000000000004</v>
      </c>
      <c r="F246">
        <v>2</v>
      </c>
    </row>
    <row r="247" spans="1:6" x14ac:dyDescent="0.3">
      <c r="A247" s="2">
        <v>1498</v>
      </c>
      <c r="C247" t="s">
        <v>239</v>
      </c>
      <c r="D247">
        <v>8282</v>
      </c>
      <c r="E247">
        <v>0.86129999999999995</v>
      </c>
      <c r="F247">
        <v>3</v>
      </c>
    </row>
    <row r="248" spans="1:6" x14ac:dyDescent="0.3">
      <c r="A248" s="2">
        <v>1480</v>
      </c>
      <c r="C248" t="s">
        <v>240</v>
      </c>
      <c r="D248">
        <v>8187</v>
      </c>
      <c r="E248">
        <v>0.2797</v>
      </c>
    </row>
    <row r="249" spans="1:6" x14ac:dyDescent="0.3">
      <c r="A249" s="2">
        <v>1997</v>
      </c>
      <c r="C249" t="s">
        <v>241</v>
      </c>
      <c r="D249">
        <v>7479</v>
      </c>
      <c r="E249">
        <v>0.63749999999999996</v>
      </c>
      <c r="F249">
        <v>3</v>
      </c>
    </row>
    <row r="250" spans="1:6" x14ac:dyDescent="0.3">
      <c r="A250" s="2">
        <v>1031</v>
      </c>
      <c r="B250">
        <v>898</v>
      </c>
      <c r="C250" t="s">
        <v>242</v>
      </c>
      <c r="D250">
        <v>8862</v>
      </c>
      <c r="E250">
        <v>0.43120000000000003</v>
      </c>
    </row>
    <row r="251" spans="1:6" x14ac:dyDescent="0.3">
      <c r="A251" s="2">
        <v>1036</v>
      </c>
      <c r="B251">
        <v>891</v>
      </c>
      <c r="C251" t="s">
        <v>243</v>
      </c>
      <c r="D251">
        <v>0</v>
      </c>
      <c r="E251">
        <v>0.26740000000000003</v>
      </c>
    </row>
    <row r="252" spans="1:6" x14ac:dyDescent="0.3">
      <c r="A252" s="2">
        <v>1038</v>
      </c>
      <c r="B252">
        <v>881</v>
      </c>
      <c r="C252" t="s">
        <v>244</v>
      </c>
      <c r="D252">
        <v>8607</v>
      </c>
      <c r="E252">
        <v>0.57140000000000002</v>
      </c>
      <c r="F252">
        <v>2</v>
      </c>
    </row>
    <row r="253" spans="1:6" x14ac:dyDescent="0.3">
      <c r="A253" s="2">
        <v>1047</v>
      </c>
      <c r="B253">
        <v>890</v>
      </c>
      <c r="C253" t="s">
        <v>245</v>
      </c>
      <c r="D253">
        <v>8447</v>
      </c>
      <c r="E253">
        <v>0.22220000000000001</v>
      </c>
    </row>
    <row r="254" spans="1:6" x14ac:dyDescent="0.3">
      <c r="A254" s="2">
        <v>1049</v>
      </c>
      <c r="C254" t="s">
        <v>246</v>
      </c>
      <c r="D254">
        <v>8063</v>
      </c>
      <c r="E254">
        <v>0.50439999999999996</v>
      </c>
    </row>
    <row r="255" spans="1:6" x14ac:dyDescent="0.3">
      <c r="A255" s="2">
        <v>1058</v>
      </c>
      <c r="C255" t="s">
        <v>247</v>
      </c>
      <c r="D255">
        <v>0</v>
      </c>
      <c r="E255">
        <v>0.71619999999999995</v>
      </c>
    </row>
    <row r="256" spans="1:6" x14ac:dyDescent="0.3">
      <c r="A256" s="2">
        <v>1060</v>
      </c>
      <c r="C256" t="s">
        <v>248</v>
      </c>
      <c r="D256">
        <v>8827</v>
      </c>
      <c r="E256">
        <v>0.22800000000000001</v>
      </c>
      <c r="F256">
        <v>3</v>
      </c>
    </row>
    <row r="257" spans="1:5" x14ac:dyDescent="0.3">
      <c r="A257" s="2">
        <v>1065</v>
      </c>
      <c r="C257" t="s">
        <v>249</v>
      </c>
      <c r="D257">
        <v>0</v>
      </c>
      <c r="E257">
        <v>0.35870000000000002</v>
      </c>
    </row>
    <row r="258" spans="1:5" x14ac:dyDescent="0.3">
      <c r="A258" s="2">
        <v>1761</v>
      </c>
      <c r="C258" t="s">
        <v>314</v>
      </c>
      <c r="D258">
        <v>8074</v>
      </c>
      <c r="E258">
        <v>0.35770000000000002</v>
      </c>
    </row>
    <row r="259" spans="1:5" x14ac:dyDescent="0.3">
      <c r="A259" s="2">
        <v>1630</v>
      </c>
      <c r="C259" t="s">
        <v>320</v>
      </c>
      <c r="D259">
        <v>0</v>
      </c>
      <c r="E259">
        <v>0.35899999999999999</v>
      </c>
    </row>
    <row r="260" spans="1:5" x14ac:dyDescent="0.3">
      <c r="A260" s="2">
        <v>1510</v>
      </c>
      <c r="C260" t="s">
        <v>315</v>
      </c>
      <c r="D260">
        <v>8446</v>
      </c>
      <c r="E260">
        <v>0.75580000000000003</v>
      </c>
    </row>
    <row r="261" spans="1:5" x14ac:dyDescent="0.3">
      <c r="A261" s="2">
        <v>2071</v>
      </c>
      <c r="C261" t="s">
        <v>321</v>
      </c>
      <c r="D261">
        <v>0</v>
      </c>
      <c r="E261">
        <v>0.56969999999999998</v>
      </c>
    </row>
    <row r="262" spans="1:5" x14ac:dyDescent="0.3">
      <c r="A262" s="2">
        <v>1631</v>
      </c>
      <c r="C262" t="s">
        <v>322</v>
      </c>
      <c r="D262">
        <v>8647</v>
      </c>
      <c r="E262">
        <v>0.21529999999999999</v>
      </c>
    </row>
    <row r="263" spans="1:5" x14ac:dyDescent="0.3">
      <c r="A263" s="2">
        <v>1501</v>
      </c>
      <c r="C263" t="s">
        <v>323</v>
      </c>
      <c r="D263">
        <v>0</v>
      </c>
      <c r="E263">
        <v>0.79890000000000005</v>
      </c>
    </row>
    <row r="264" spans="1:5" x14ac:dyDescent="0.3">
      <c r="A264" s="2">
        <v>1672</v>
      </c>
      <c r="C264" t="s">
        <v>324</v>
      </c>
      <c r="D264">
        <v>8385</v>
      </c>
      <c r="E264">
        <v>0.51180000000000003</v>
      </c>
    </row>
    <row r="265" spans="1:5" x14ac:dyDescent="0.3">
      <c r="A265" s="2">
        <v>1739</v>
      </c>
      <c r="C265" t="s">
        <v>325</v>
      </c>
      <c r="D265">
        <v>8322</v>
      </c>
      <c r="E265">
        <v>0.53759999999999997</v>
      </c>
    </row>
    <row r="266" spans="1:5" x14ac:dyDescent="0.3">
      <c r="A266" s="2">
        <v>1762</v>
      </c>
      <c r="C266" t="s">
        <v>316</v>
      </c>
      <c r="D266">
        <v>8278</v>
      </c>
      <c r="E266">
        <v>0.48949999999999999</v>
      </c>
    </row>
    <row r="267" spans="1:5" x14ac:dyDescent="0.3">
      <c r="A267" s="2">
        <v>2252</v>
      </c>
      <c r="C267" t="s">
        <v>326</v>
      </c>
      <c r="D267">
        <v>8474</v>
      </c>
      <c r="E267">
        <v>0.54010000000000002</v>
      </c>
    </row>
  </sheetData>
  <sortState xmlns:xlrd2="http://schemas.microsoft.com/office/spreadsheetml/2017/richdata2" ref="H6:J307">
    <sortCondition ref="I6:I30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8" ma:contentTypeDescription="Create a new document." ma:contentTypeScope="" ma:versionID="5b4168e6780d29acb4fb375952ad5d8f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e0a59fbd4270c0c6ec630c1f4ef5d4ae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5B055B-6AA3-43D5-9B11-7DD0709CA473}"/>
</file>

<file path=customXml/itemProps2.xml><?xml version="1.0" encoding="utf-8"?>
<ds:datastoreItem xmlns:ds="http://schemas.openxmlformats.org/officeDocument/2006/customXml" ds:itemID="{B28E61F9-4821-4352-949D-50591E353BC6}"/>
</file>

<file path=customXml/itemProps3.xml><?xml version="1.0" encoding="utf-8"?>
<ds:datastoreItem xmlns:ds="http://schemas.openxmlformats.org/officeDocument/2006/customXml" ds:itemID="{4E203B77-2E75-46FC-8AE7-FFF2557B81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Preliminary Calculations</vt:lpstr>
      <vt:lpstr>FY27 K8 EPS Rate n 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Batista, Ida</dc:creator>
  <cp:lastModifiedBy>Perry, Suzanne</cp:lastModifiedBy>
  <cp:lastPrinted>2025-07-17T18:31:05Z</cp:lastPrinted>
  <dcterms:created xsi:type="dcterms:W3CDTF">2024-07-23T01:47:23Z</dcterms:created>
  <dcterms:modified xsi:type="dcterms:W3CDTF">2026-04-08T16:50:20Z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